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15480" windowHeight="8040" activeTab="5"/>
  </bookViews>
  <sheets>
    <sheet name="訂購單-團體" sheetId="12" r:id="rId1"/>
    <sheet name="禮盒訂購" sheetId="17" r:id="rId2"/>
    <sheet name="紙本訂購單" sheetId="14" r:id="rId3"/>
    <sheet name="禮盒紙本訂購單" sheetId="15" r:id="rId4"/>
    <sheet name="定價" sheetId="11" state="hidden" r:id="rId5"/>
    <sheet name="信用卡傳真刷卡單" sheetId="18" r:id="rId6"/>
  </sheets>
  <definedNames>
    <definedName name="_xlnm.Print_Area" localSheetId="1">禮盒訂購!$A$1:$O$51</definedName>
    <definedName name="_xlnm.Print_Area" localSheetId="3">禮盒紙本訂購單!$A$1:$K$49</definedName>
  </definedNames>
  <calcPr calcId="144525"/>
</workbook>
</file>

<file path=xl/calcChain.xml><?xml version="1.0" encoding="utf-8"?>
<calcChain xmlns="http://schemas.openxmlformats.org/spreadsheetml/2006/main">
  <c r="B12" i="12" l="1"/>
  <c r="T77" i="11" l="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76" i="11"/>
  <c r="B10" i="12" l="1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M36" i="17"/>
  <c r="M37" i="17"/>
  <c r="M35" i="17"/>
  <c r="M28" i="17"/>
  <c r="M29" i="17"/>
  <c r="M27" i="17"/>
  <c r="O35" i="17" l="1"/>
  <c r="O27" i="17"/>
  <c r="M20" i="17"/>
  <c r="M21" i="17"/>
  <c r="M22" i="17"/>
  <c r="M16" i="17"/>
  <c r="M15" i="17"/>
  <c r="M14" i="17"/>
  <c r="M13" i="17"/>
  <c r="E38" i="17"/>
  <c r="E37" i="17"/>
  <c r="E36" i="17"/>
  <c r="E26" i="17"/>
  <c r="E25" i="17"/>
  <c r="E24" i="17"/>
  <c r="E14" i="17"/>
  <c r="E13" i="17"/>
  <c r="B2" i="12"/>
  <c r="K41" i="17"/>
  <c r="O39" i="17"/>
  <c r="G39" i="17"/>
  <c r="O38" i="17"/>
  <c r="G35" i="17"/>
  <c r="O34" i="17"/>
  <c r="G34" i="17"/>
  <c r="O33" i="17"/>
  <c r="G33" i="17"/>
  <c r="O32" i="17"/>
  <c r="G32" i="17"/>
  <c r="O31" i="17"/>
  <c r="G31" i="17"/>
  <c r="O30" i="17"/>
  <c r="G30" i="17"/>
  <c r="G29" i="17"/>
  <c r="G28" i="17"/>
  <c r="G27" i="17"/>
  <c r="O26" i="17"/>
  <c r="O25" i="17"/>
  <c r="O24" i="17"/>
  <c r="O23" i="17"/>
  <c r="G23" i="17"/>
  <c r="G22" i="17"/>
  <c r="G21" i="17"/>
  <c r="G20" i="17"/>
  <c r="O19" i="17"/>
  <c r="G19" i="17"/>
  <c r="O18" i="17"/>
  <c r="G18" i="17"/>
  <c r="O17" i="17"/>
  <c r="G17" i="17"/>
  <c r="G16" i="17"/>
  <c r="G15" i="17"/>
  <c r="O12" i="17"/>
  <c r="G12" i="17"/>
  <c r="O11" i="17"/>
  <c r="G11" i="17"/>
  <c r="O10" i="17"/>
  <c r="G10" i="17"/>
  <c r="O9" i="17"/>
  <c r="G9" i="17"/>
  <c r="O8" i="17"/>
  <c r="G8" i="17"/>
  <c r="O7" i="17"/>
  <c r="G7" i="17"/>
  <c r="O6" i="17"/>
  <c r="G6" i="17"/>
  <c r="O5" i="17"/>
  <c r="G5" i="17"/>
  <c r="O4" i="17"/>
  <c r="G4" i="17"/>
  <c r="O13" i="17" l="1"/>
  <c r="G36" i="17"/>
  <c r="G13" i="17"/>
  <c r="O20" i="17"/>
  <c r="G24" i="17"/>
  <c r="M41" i="17" l="1"/>
  <c r="B22" i="12"/>
  <c r="B23" i="12"/>
  <c r="B24" i="12"/>
  <c r="B25" i="12"/>
  <c r="B26" i="12"/>
  <c r="B27" i="12"/>
  <c r="B28" i="12"/>
  <c r="B29" i="12"/>
  <c r="B30" i="12"/>
  <c r="B31" i="12"/>
  <c r="C2" i="12"/>
  <c r="B3" i="12"/>
  <c r="B4" i="12"/>
  <c r="B5" i="12"/>
  <c r="B6" i="12"/>
  <c r="B7" i="12"/>
  <c r="B8" i="12"/>
  <c r="B9" i="12"/>
  <c r="B11" i="12"/>
  <c r="B13" i="12"/>
  <c r="B14" i="12"/>
  <c r="B15" i="12"/>
  <c r="B16" i="12"/>
  <c r="B17" i="12"/>
  <c r="B18" i="12"/>
  <c r="B19" i="12"/>
  <c r="B20" i="12"/>
  <c r="B21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2" i="12"/>
  <c r="S11" i="12"/>
  <c r="S10" i="12"/>
  <c r="S9" i="12"/>
  <c r="S8" i="12"/>
  <c r="S7" i="12"/>
  <c r="S6" i="12"/>
  <c r="S5" i="12"/>
  <c r="S4" i="12"/>
  <c r="S3" i="12"/>
  <c r="S2" i="12"/>
  <c r="L35" i="12" l="1"/>
  <c r="L32" i="12"/>
  <c r="P32" i="12"/>
  <c r="O32" i="12"/>
  <c r="N32" i="12"/>
  <c r="M32" i="12"/>
  <c r="R32" i="12"/>
  <c r="G32" i="12"/>
  <c r="K32" i="12"/>
  <c r="D32" i="12"/>
  <c r="I32" i="12"/>
  <c r="F32" i="12"/>
  <c r="Q32" i="12"/>
  <c r="E32" i="12"/>
  <c r="J32" i="12"/>
  <c r="H32" i="12"/>
  <c r="S32" i="12"/>
  <c r="P35" i="12" s="1"/>
</calcChain>
</file>

<file path=xl/sharedStrings.xml><?xml version="1.0" encoding="utf-8"?>
<sst xmlns="http://schemas.openxmlformats.org/spreadsheetml/2006/main" count="779" uniqueCount="287">
  <si>
    <t>單位</t>
    <phoneticPr fontId="1" type="noConversion"/>
  </si>
  <si>
    <t>數量</t>
    <phoneticPr fontId="1" type="noConversion"/>
  </si>
  <si>
    <t>總價</t>
    <phoneticPr fontId="1" type="noConversion"/>
  </si>
  <si>
    <t>海苔肉鬆</t>
    <phoneticPr fontId="1" type="noConversion"/>
  </si>
  <si>
    <t>原味檸檬肉干</t>
    <phoneticPr fontId="1" type="noConversion"/>
  </si>
  <si>
    <t>五香牛肉干</t>
    <phoneticPr fontId="1" type="noConversion"/>
  </si>
  <si>
    <t>黑胡椒牛肉干</t>
    <phoneticPr fontId="1" type="noConversion"/>
  </si>
  <si>
    <t>訂購日期</t>
    <phoneticPr fontId="1" type="noConversion"/>
  </si>
  <si>
    <t>金額總計</t>
    <phoneticPr fontId="1" type="noConversion"/>
  </si>
  <si>
    <t>統編</t>
    <phoneticPr fontId="1" type="noConversion"/>
  </si>
  <si>
    <t>訂購人</t>
    <phoneticPr fontId="1" type="noConversion"/>
  </si>
  <si>
    <t>手機</t>
    <phoneticPr fontId="1" type="noConversion"/>
  </si>
  <si>
    <t>市話</t>
    <phoneticPr fontId="1" type="noConversion"/>
  </si>
  <si>
    <t xml:space="preserve">2.【離島運費另計，低溫不配送】，詳細運費算法請洽詢訂購專線。　　 </t>
    <phoneticPr fontId="1" type="noConversion"/>
  </si>
  <si>
    <t>4. 請依訂購單上價位訂購，傳真訂單後，請來電確認訂單及到貨日。</t>
    <phoneticPr fontId="1" type="noConversion"/>
  </si>
  <si>
    <t>麻辣豬肉片</t>
    <phoneticPr fontId="1" type="noConversion"/>
  </si>
  <si>
    <t>剝皮辣花生</t>
    <phoneticPr fontId="1" type="noConversion"/>
  </si>
  <si>
    <t>沙茶豆干</t>
    <phoneticPr fontId="1" type="noConversion"/>
  </si>
  <si>
    <t>品名</t>
    <phoneticPr fontId="1" type="noConversion"/>
  </si>
  <si>
    <t>價格</t>
    <phoneticPr fontId="1" type="noConversion"/>
  </si>
  <si>
    <t>米其林寶寶肉鬆(無粉)</t>
    <phoneticPr fontId="1" type="noConversion"/>
  </si>
  <si>
    <t>代號</t>
    <phoneticPr fontId="1" type="noConversion"/>
  </si>
  <si>
    <t>A08</t>
  </si>
  <si>
    <t>招牌細肉鬆</t>
    <phoneticPr fontId="1" type="noConversion"/>
  </si>
  <si>
    <t>手工肉酥鬆(無粉)</t>
    <phoneticPr fontId="1" type="noConversion"/>
  </si>
  <si>
    <t>黃金肉脯</t>
    <phoneticPr fontId="1" type="noConversion"/>
  </si>
  <si>
    <t>香脆鬆</t>
    <phoneticPr fontId="1" type="noConversion"/>
  </si>
  <si>
    <t>米菓香鬆</t>
    <phoneticPr fontId="1" type="noConversion"/>
  </si>
  <si>
    <t>罐裝</t>
    <phoneticPr fontId="1" type="noConversion"/>
  </si>
  <si>
    <t>一包</t>
    <phoneticPr fontId="1" type="noConversion"/>
  </si>
  <si>
    <t>原味肉鬆(粗)</t>
    <phoneticPr fontId="1" type="noConversion"/>
  </si>
  <si>
    <t>原味豬肉絲</t>
    <phoneticPr fontId="1" type="noConversion"/>
  </si>
  <si>
    <t>檸檬豬肉絲</t>
    <phoneticPr fontId="1" type="noConversion"/>
  </si>
  <si>
    <t>黑胡椒豬肉絲</t>
    <phoneticPr fontId="1" type="noConversion"/>
  </si>
  <si>
    <t>徵辣豬肉絲</t>
    <phoneticPr fontId="1" type="noConversion"/>
  </si>
  <si>
    <t>椒麻豬肉絲</t>
    <phoneticPr fontId="1" type="noConversion"/>
  </si>
  <si>
    <t>蜜汁胡椒肉干</t>
    <phoneticPr fontId="1" type="noConversion"/>
  </si>
  <si>
    <t>蜜汁蒜香肉干</t>
    <phoneticPr fontId="1" type="noConversion"/>
  </si>
  <si>
    <t>泰式檸檬肉干</t>
    <phoneticPr fontId="1" type="noConversion"/>
  </si>
  <si>
    <t>麻辣鍋肉干</t>
    <phoneticPr fontId="1" type="noConversion"/>
  </si>
  <si>
    <t>檸檬辣肉干(金桔)</t>
    <phoneticPr fontId="1" type="noConversion"/>
  </si>
  <si>
    <t>原味薄片肉紙</t>
    <phoneticPr fontId="1" type="noConversion"/>
  </si>
  <si>
    <t>胡椒薄片肉紙</t>
    <phoneticPr fontId="1" type="noConversion"/>
  </si>
  <si>
    <t>蒜香薄片肉紙</t>
    <phoneticPr fontId="1" type="noConversion"/>
  </si>
  <si>
    <t>炙燒特厚蜜汁條</t>
    <phoneticPr fontId="1" type="noConversion"/>
  </si>
  <si>
    <t>炙燒胡椒特厚蜜汁條</t>
    <phoneticPr fontId="1" type="noConversion"/>
  </si>
  <si>
    <t>炙燒椒麻特厚蜜汁條</t>
    <phoneticPr fontId="1" type="noConversion"/>
  </si>
  <si>
    <t>炙燒原味金磚肉干</t>
    <phoneticPr fontId="1" type="noConversion"/>
  </si>
  <si>
    <t>炙燒胡椒金磚肉干</t>
    <phoneticPr fontId="1" type="noConversion"/>
  </si>
  <si>
    <t>炙燒椒麻金磚肉干</t>
    <phoneticPr fontId="1" type="noConversion"/>
  </si>
  <si>
    <t>原味杏仁超脆肉紙</t>
    <phoneticPr fontId="1" type="noConversion"/>
  </si>
  <si>
    <t>胡椒杏仁超脆肉紙</t>
    <phoneticPr fontId="1" type="noConversion"/>
  </si>
  <si>
    <t>香蒜杏仁果</t>
    <phoneticPr fontId="1" type="noConversion"/>
  </si>
  <si>
    <t>古早味旗魚脯(顆粒)</t>
    <phoneticPr fontId="1" type="noConversion"/>
  </si>
  <si>
    <t>旗魚酥(細)</t>
    <phoneticPr fontId="1" type="noConversion"/>
  </si>
  <si>
    <t>小卷片</t>
    <phoneticPr fontId="1" type="noConversion"/>
  </si>
  <si>
    <t>碳烤魷魚片</t>
    <phoneticPr fontId="1" type="noConversion"/>
  </si>
  <si>
    <t>碳烤魷魚絲</t>
    <phoneticPr fontId="1" type="noConversion"/>
  </si>
  <si>
    <t>香烤魷魚條</t>
    <phoneticPr fontId="1" type="noConversion"/>
  </si>
  <si>
    <t>章魚花</t>
    <phoneticPr fontId="1" type="noConversion"/>
  </si>
  <si>
    <t>深海魚糖</t>
    <phoneticPr fontId="1" type="noConversion"/>
  </si>
  <si>
    <t>黑芝麻鱈魚夾心絲</t>
    <phoneticPr fontId="1" type="noConversion"/>
  </si>
  <si>
    <t>麻辣鱈魚切片</t>
    <phoneticPr fontId="1" type="noConversion"/>
  </si>
  <si>
    <t>塔香鱈魚切片</t>
    <phoneticPr fontId="1" type="noConversion"/>
  </si>
  <si>
    <t>黑胡椒鱈魚切片</t>
    <phoneticPr fontId="1" type="noConversion"/>
  </si>
  <si>
    <t>魯肉鱈魚切片</t>
    <phoneticPr fontId="1" type="noConversion"/>
  </si>
  <si>
    <t>魚薯條餅乾</t>
    <phoneticPr fontId="1" type="noConversion"/>
  </si>
  <si>
    <t>焦糖香瓜子</t>
    <phoneticPr fontId="1" type="noConversion"/>
  </si>
  <si>
    <t>紅茶香瓜子</t>
    <phoneticPr fontId="1" type="noConversion"/>
  </si>
  <si>
    <t>桂圓紅棗香瓜子</t>
    <phoneticPr fontId="1" type="noConversion"/>
  </si>
  <si>
    <t>素香鬆</t>
    <phoneticPr fontId="1" type="noConversion"/>
  </si>
  <si>
    <t>綜合水果片</t>
    <phoneticPr fontId="1" type="noConversion"/>
  </si>
  <si>
    <t>原味乳酪絲</t>
    <phoneticPr fontId="1" type="noConversion"/>
  </si>
  <si>
    <t>蜂蜜乳酪絲</t>
    <phoneticPr fontId="1" type="noConversion"/>
  </si>
  <si>
    <t>辣味乳酪絲</t>
    <phoneticPr fontId="1" type="noConversion"/>
  </si>
  <si>
    <t>千層牛奶棒</t>
    <phoneticPr fontId="1" type="noConversion"/>
  </si>
  <si>
    <t>原味豆干</t>
    <phoneticPr fontId="1" type="noConversion"/>
  </si>
  <si>
    <t>特製旗魚鬆(無粉)</t>
    <phoneticPr fontId="1" type="noConversion"/>
  </si>
  <si>
    <t>對我們說的話(備註)</t>
    <phoneticPr fontId="1" type="noConversion"/>
  </si>
  <si>
    <t>古早味臘肉</t>
    <phoneticPr fontId="1" type="noConversion"/>
  </si>
  <si>
    <t>一條</t>
    <phoneticPr fontId="1" type="noConversion"/>
  </si>
  <si>
    <t>總計</t>
    <phoneticPr fontId="1" type="noConversion"/>
  </si>
  <si>
    <t>到貨日期</t>
    <phoneticPr fontId="1" type="noConversion"/>
  </si>
  <si>
    <t>姓名</t>
    <phoneticPr fontId="1" type="noConversion"/>
  </si>
  <si>
    <t>原味年糕</t>
    <phoneticPr fontId="1" type="noConversion"/>
  </si>
  <si>
    <t>紅豆年糕</t>
    <phoneticPr fontId="1" type="noConversion"/>
  </si>
  <si>
    <t>粗花生佬</t>
    <phoneticPr fontId="1" type="noConversion"/>
  </si>
  <si>
    <t>芝麻佬</t>
    <phoneticPr fontId="1" type="noConversion"/>
  </si>
  <si>
    <t>原味牛軋糖</t>
    <phoneticPr fontId="1" type="noConversion"/>
  </si>
  <si>
    <t>蔓越莓牛軋糖</t>
    <phoneticPr fontId="1" type="noConversion"/>
  </si>
  <si>
    <t>一盒</t>
    <phoneticPr fontId="1" type="noConversion"/>
  </si>
  <si>
    <t>訂購專線：04-8328000</t>
    <phoneticPr fontId="1" type="noConversion"/>
  </si>
  <si>
    <t>傳真專線：04-8383586</t>
    <phoneticPr fontId="1" type="noConversion"/>
  </si>
  <si>
    <t>員林大美香食品有限公司</t>
    <phoneticPr fontId="1" type="noConversion"/>
  </si>
  <si>
    <t>包數</t>
    <phoneticPr fontId="1" type="noConversion"/>
  </si>
  <si>
    <t>付款方式</t>
    <phoneticPr fontId="1" type="noConversion"/>
  </si>
  <si>
    <t>到貨方式</t>
    <phoneticPr fontId="1" type="noConversion"/>
  </si>
  <si>
    <t>5. 發票需使用統編，請備註。有問題請於７日內換取。</t>
    <phoneticPr fontId="1" type="noConversion"/>
  </si>
  <si>
    <t>訂單編號：                                                (消費者勿填)</t>
    <phoneticPr fontId="1" type="noConversion"/>
  </si>
  <si>
    <t xml:space="preserve"> 收貨地址    (超商門市)</t>
    <phoneticPr fontId="1" type="noConversion"/>
  </si>
  <si>
    <t>招牌蜜汁肉干</t>
    <phoneticPr fontId="1" type="noConversion"/>
  </si>
  <si>
    <t>3. 當日17點前訂貨(網路下單15點前)，最快隔兩日到貨(不含例假日)。　　　   　 　　</t>
    <phoneticPr fontId="1" type="noConversion"/>
  </si>
  <si>
    <t>14.餅乾類、瓜子，恕不裝盒。　　　　　　　　</t>
    <phoneticPr fontId="1" type="noConversion"/>
  </si>
  <si>
    <t>13.年節訂單可能會因臨時原物料短缺，如遇缺貨恕不另行通知。</t>
    <phoneticPr fontId="1" type="noConversion"/>
  </si>
  <si>
    <t>12. 年節前電話易滿線，請提早2個月以上下單，訂單採額滿為止。</t>
    <phoneticPr fontId="1" type="noConversion"/>
  </si>
  <si>
    <t>11. 單筆訂單滿萬，贈送200元等值商品。</t>
    <phoneticPr fontId="1" type="noConversion"/>
  </si>
  <si>
    <t>10. 價格如有異動，依門市及官網價格為主。</t>
    <phoneticPr fontId="1" type="noConversion"/>
  </si>
  <si>
    <t>9.若因不可抗力因素而無法按時送達商品，將延遲收貨時間，造成不便敬請見諒。</t>
    <phoneticPr fontId="1" type="noConversion"/>
  </si>
  <si>
    <t>6. 如刷卡，請列印刷卡單，傳真至04-8383586。傳真完畢請來電確認</t>
    <phoneticPr fontId="1" type="noConversion"/>
  </si>
  <si>
    <t>8. 訂單確認後，恕不再接受追加及修改，請勿重複傳真訂單，避免收到兩件貨。</t>
    <phoneticPr fontId="1" type="noConversion"/>
  </si>
  <si>
    <t>古早味香腸(需冷凍配送)</t>
    <phoneticPr fontId="1" type="noConversion"/>
  </si>
  <si>
    <t>紙袋</t>
    <phoneticPr fontId="1" type="noConversion"/>
  </si>
  <si>
    <t>塑膠袋</t>
    <phoneticPr fontId="1" type="noConversion"/>
  </si>
  <si>
    <t>中</t>
    <phoneticPr fontId="1" type="noConversion"/>
  </si>
  <si>
    <t>大</t>
    <phoneticPr fontId="1" type="noConversion"/>
  </si>
  <si>
    <t>1. 常溫滿1500元以上免運費宅配到府，未滿1500元需加收運費120元</t>
    <phoneticPr fontId="1" type="noConversion"/>
  </si>
  <si>
    <t>收貨地址                (超商門市)</t>
    <phoneticPr fontId="1" type="noConversion"/>
  </si>
  <si>
    <t>訂單編號：                                                                                                              (消費者勿填)</t>
    <phoneticPr fontId="1" type="noConversion"/>
  </si>
  <si>
    <t>滿萬才有代為分裝唷！！</t>
    <phoneticPr fontId="1" type="noConversion"/>
  </si>
  <si>
    <t>EX：王小明</t>
    <phoneticPr fontId="1" type="noConversion"/>
  </si>
  <si>
    <t>3. 冷凍運費單件200元</t>
    <phoneticPr fontId="1" type="noConversion"/>
  </si>
  <si>
    <t>豬豬平安禮盒</t>
    <phoneticPr fontId="1" type="noConversion"/>
  </si>
  <si>
    <t>A1</t>
    <phoneticPr fontId="1" type="noConversion"/>
  </si>
  <si>
    <t>A2</t>
    <phoneticPr fontId="1" type="noConversion"/>
  </si>
  <si>
    <t>A3</t>
  </si>
  <si>
    <t>A4</t>
  </si>
  <si>
    <t>A5</t>
  </si>
  <si>
    <t>A6</t>
  </si>
  <si>
    <t>A7</t>
  </si>
  <si>
    <t>一盒</t>
    <phoneticPr fontId="1" type="noConversion"/>
  </si>
  <si>
    <t>原味肉絲+檸檬肉乾</t>
    <phoneticPr fontId="1" type="noConversion"/>
  </si>
  <si>
    <t>原味肉絲+蜜汁肉乾</t>
    <phoneticPr fontId="1" type="noConversion"/>
  </si>
  <si>
    <t>原味肉絲+蜜汁蒜香</t>
    <phoneticPr fontId="1" type="noConversion"/>
  </si>
  <si>
    <t>原味肉絲+泰式檸檬</t>
    <phoneticPr fontId="1" type="noConversion"/>
  </si>
  <si>
    <t>蜜汁肉乾+原味薄片</t>
    <phoneticPr fontId="1" type="noConversion"/>
  </si>
  <si>
    <t>蜜汁肉乾+蜜汁胡椒</t>
    <phoneticPr fontId="1" type="noConversion"/>
  </si>
  <si>
    <t>蜜汁肉乾+蜜汁蒜香</t>
    <phoneticPr fontId="1" type="noConversion"/>
  </si>
  <si>
    <t>蜜汁肉乾+泰式檸檬</t>
    <phoneticPr fontId="1" type="noConversion"/>
  </si>
  <si>
    <t>蜜汁肉乾+嬰兒肉鬆</t>
    <phoneticPr fontId="1" type="noConversion"/>
  </si>
  <si>
    <t>A09</t>
  </si>
  <si>
    <t>一包</t>
    <phoneticPr fontId="1" type="noConversion"/>
  </si>
  <si>
    <t>一包</t>
    <phoneticPr fontId="1" type="noConversion"/>
  </si>
  <si>
    <t>A10客訂</t>
    <phoneticPr fontId="1" type="noConversion"/>
  </si>
  <si>
    <t>B1</t>
    <phoneticPr fontId="1" type="noConversion"/>
  </si>
  <si>
    <t>B2</t>
    <phoneticPr fontId="1" type="noConversion"/>
  </si>
  <si>
    <t>B3</t>
  </si>
  <si>
    <t>B4</t>
  </si>
  <si>
    <t>B5</t>
  </si>
  <si>
    <t>B6</t>
  </si>
  <si>
    <t>B7</t>
  </si>
  <si>
    <t>B8</t>
  </si>
  <si>
    <t>B9</t>
  </si>
  <si>
    <t>原味肉絲+蜜汁肉乾+塔香切片</t>
    <phoneticPr fontId="1" type="noConversion"/>
  </si>
  <si>
    <t>原味肉絲+檸檬肉乾+塔香切片</t>
    <phoneticPr fontId="1" type="noConversion"/>
  </si>
  <si>
    <t>原味肉絲+蜜汁蒜香+塔香切片</t>
    <phoneticPr fontId="1" type="noConversion"/>
  </si>
  <si>
    <t>原味肉絲+泰式檸檬+塔香切片</t>
    <phoneticPr fontId="1" type="noConversion"/>
  </si>
  <si>
    <t>蜜汁肉乾+原味薄片+塔香切片</t>
    <phoneticPr fontId="1" type="noConversion"/>
  </si>
  <si>
    <t>蜜汁肉乾+蜜汁胡椒+塔香切片</t>
    <phoneticPr fontId="1" type="noConversion"/>
  </si>
  <si>
    <t>蜜汁肉乾+蜜汁蒜香+塔香切片</t>
    <phoneticPr fontId="1" type="noConversion"/>
  </si>
  <si>
    <t>蜜汁肉乾+泰式檸檬+塔香切片</t>
    <phoneticPr fontId="1" type="noConversion"/>
  </si>
  <si>
    <t>蜜汁肉乾+嬰兒肉鬆+塔香切片</t>
    <phoneticPr fontId="1" type="noConversion"/>
  </si>
  <si>
    <t>C1</t>
    <phoneticPr fontId="1" type="noConversion"/>
  </si>
  <si>
    <t>C2</t>
    <phoneticPr fontId="1" type="noConversion"/>
  </si>
  <si>
    <t>C3</t>
    <phoneticPr fontId="1" type="noConversion"/>
  </si>
  <si>
    <t>C4</t>
  </si>
  <si>
    <t>C5</t>
  </si>
  <si>
    <t>C6</t>
  </si>
  <si>
    <t>C7</t>
  </si>
  <si>
    <t>C8</t>
  </si>
  <si>
    <t>C9</t>
  </si>
  <si>
    <t>原味肉絲+蜜汁肉乾+微辣肉絲</t>
    <phoneticPr fontId="1" type="noConversion"/>
  </si>
  <si>
    <t>原味肉絲+檸檬肉乾+微辣肉絲</t>
    <phoneticPr fontId="1" type="noConversion"/>
  </si>
  <si>
    <t>原味肉絲+蜜汁蒜香+微辣肉絲</t>
    <phoneticPr fontId="1" type="noConversion"/>
  </si>
  <si>
    <t>原味肉絲+泰式檸檬+微辣肉絲</t>
    <phoneticPr fontId="1" type="noConversion"/>
  </si>
  <si>
    <t>蜜汁肉乾+原味薄片+微辣肉絲</t>
    <phoneticPr fontId="1" type="noConversion"/>
  </si>
  <si>
    <t>蜜汁肉乾+蜜汁胡椒+微辣肉絲</t>
    <phoneticPr fontId="1" type="noConversion"/>
  </si>
  <si>
    <t>蜜汁肉乾+蜜汁蒜香+微辣肉絲</t>
    <phoneticPr fontId="1" type="noConversion"/>
  </si>
  <si>
    <t>蜜汁肉乾+泰式檸檬+微辣肉絲</t>
    <phoneticPr fontId="1" type="noConversion"/>
  </si>
  <si>
    <t>蜜汁肉乾+嬰兒肉鬆+微辣肉絲</t>
    <phoneticPr fontId="1" type="noConversion"/>
  </si>
  <si>
    <t xml:space="preserve">  C10   客訂</t>
    <phoneticPr fontId="1" type="noConversion"/>
  </si>
  <si>
    <t xml:space="preserve"> B10  客訂</t>
    <phoneticPr fontId="1" type="noConversion"/>
  </si>
  <si>
    <t>原味肉絲+蜜汁肉乾+微辣肉絲+塔香切片</t>
    <phoneticPr fontId="1" type="noConversion"/>
  </si>
  <si>
    <t>原味肉絲+檸檬肉乾+微辣肉絲+塔香切片</t>
    <phoneticPr fontId="1" type="noConversion"/>
  </si>
  <si>
    <t>原味肉絲+蜜汁蒜香+微辣肉絲+塔香切片</t>
    <phoneticPr fontId="1" type="noConversion"/>
  </si>
  <si>
    <t>原味肉絲+泰式檸檬+微辣肉絲+塔香切片</t>
    <phoneticPr fontId="1" type="noConversion"/>
  </si>
  <si>
    <t>蜜汁肉乾+原味薄片+微辣肉絲+塔香切片</t>
    <phoneticPr fontId="1" type="noConversion"/>
  </si>
  <si>
    <t>蜜汁肉乾+蜜汁胡椒+微辣肉絲+塔香切片</t>
    <phoneticPr fontId="1" type="noConversion"/>
  </si>
  <si>
    <t>蜜汁肉乾+蜜汁蒜香+微辣肉絲+塔香切片</t>
    <phoneticPr fontId="1" type="noConversion"/>
  </si>
  <si>
    <t>蜜汁肉乾+泰式檸檬+微辣肉絲+塔香切片</t>
    <phoneticPr fontId="1" type="noConversion"/>
  </si>
  <si>
    <t>蜜汁肉乾+嬰兒肉鬆+微辣肉絲+塔香切片</t>
    <phoneticPr fontId="1" type="noConversion"/>
  </si>
  <si>
    <t>D1</t>
    <phoneticPr fontId="1" type="noConversion"/>
  </si>
  <si>
    <t>D2</t>
    <phoneticPr fontId="1" type="noConversion"/>
  </si>
  <si>
    <t>D3</t>
  </si>
  <si>
    <t>D4</t>
  </si>
  <si>
    <t>D5</t>
  </si>
  <si>
    <t>D6</t>
  </si>
  <si>
    <t>D7</t>
  </si>
  <si>
    <t>D8</t>
  </si>
  <si>
    <t>D9</t>
  </si>
  <si>
    <t>豬玉滿堂</t>
    <phoneticPr fontId="1" type="noConversion"/>
  </si>
  <si>
    <t>豬你幸福禮盒</t>
    <phoneticPr fontId="1" type="noConversion"/>
  </si>
  <si>
    <t>豬事大吉𥜨盒</t>
    <phoneticPr fontId="1" type="noConversion"/>
  </si>
  <si>
    <t xml:space="preserve">  D10   客訂</t>
    <phoneticPr fontId="1" type="noConversion"/>
  </si>
  <si>
    <t>素香鬆+水果酥+原味乳酪絲</t>
    <phoneticPr fontId="1" type="noConversion"/>
  </si>
  <si>
    <t>素香鬆+水果酥+辣味乳酪絲</t>
    <phoneticPr fontId="1" type="noConversion"/>
  </si>
  <si>
    <t>素香鬆+水果酥+蜂蜜乳酪絲</t>
    <phoneticPr fontId="1" type="noConversion"/>
  </si>
  <si>
    <t>E1</t>
    <phoneticPr fontId="1" type="noConversion"/>
  </si>
  <si>
    <t>E2</t>
    <phoneticPr fontId="1" type="noConversion"/>
  </si>
  <si>
    <t>E3</t>
    <phoneticPr fontId="1" type="noConversion"/>
  </si>
  <si>
    <t>一包</t>
    <phoneticPr fontId="1" type="noConversion"/>
  </si>
  <si>
    <t>古早味素食禮盒400元起</t>
    <phoneticPr fontId="1" type="noConversion"/>
  </si>
  <si>
    <t xml:space="preserve">  E4   客訂</t>
    <phoneticPr fontId="1" type="noConversion"/>
  </si>
  <si>
    <t>F1</t>
    <phoneticPr fontId="1" type="noConversion"/>
  </si>
  <si>
    <t>F2</t>
    <phoneticPr fontId="1" type="noConversion"/>
  </si>
  <si>
    <t>F3</t>
    <phoneticPr fontId="1" type="noConversion"/>
  </si>
  <si>
    <t>F4</t>
  </si>
  <si>
    <t>椒麻肉絲+蜜汁胡椒+麻辣切片</t>
    <phoneticPr fontId="1" type="noConversion"/>
  </si>
  <si>
    <t>微辣肉絲+胡椒金磚+麻辣切片</t>
    <phoneticPr fontId="1" type="noConversion"/>
  </si>
  <si>
    <t>胡椒肉絲+椒麻金磚+麻辣切片</t>
    <phoneticPr fontId="1" type="noConversion"/>
  </si>
  <si>
    <t>微辣肉絲+椒麻金磚+麻辣切片</t>
    <phoneticPr fontId="1" type="noConversion"/>
  </si>
  <si>
    <t xml:space="preserve">  F5    客訂</t>
    <phoneticPr fontId="1" type="noConversion"/>
  </si>
  <si>
    <t>一包</t>
    <phoneticPr fontId="1" type="noConversion"/>
  </si>
  <si>
    <t>一包</t>
    <phoneticPr fontId="1" type="noConversion"/>
  </si>
  <si>
    <t>G1</t>
    <phoneticPr fontId="1" type="noConversion"/>
  </si>
  <si>
    <t>G2</t>
    <phoneticPr fontId="1" type="noConversion"/>
  </si>
  <si>
    <t>G3</t>
    <phoneticPr fontId="1" type="noConversion"/>
  </si>
  <si>
    <t>G4</t>
    <phoneticPr fontId="1" type="noConversion"/>
  </si>
  <si>
    <t>G5</t>
    <phoneticPr fontId="1" type="noConversion"/>
  </si>
  <si>
    <t>魷魚絲+夾心絲+塔香切片</t>
    <phoneticPr fontId="1" type="noConversion"/>
  </si>
  <si>
    <t>魷魚片+夾心絲+塔香切片</t>
    <phoneticPr fontId="1" type="noConversion"/>
  </si>
  <si>
    <t>小卷片+夾心絲+塔香切片</t>
    <phoneticPr fontId="1" type="noConversion"/>
  </si>
  <si>
    <t>深海魚糖+夾心絲+塔香切片</t>
    <phoneticPr fontId="1" type="noConversion"/>
  </si>
  <si>
    <t>特製旗魚鬆+夾心絲+塔香切片</t>
    <phoneticPr fontId="1" type="noConversion"/>
  </si>
  <si>
    <t>一包</t>
    <phoneticPr fontId="1" type="noConversion"/>
  </si>
  <si>
    <t xml:space="preserve">  G6    客訂</t>
    <phoneticPr fontId="1" type="noConversion"/>
  </si>
  <si>
    <t>古早味海鮮禮盒</t>
    <phoneticPr fontId="1" type="noConversion"/>
  </si>
  <si>
    <t>古早味麻辣禮盒400元起</t>
    <phoneticPr fontId="1" type="noConversion"/>
  </si>
  <si>
    <t>7. 為響應環保，本公司不提供袋子，如需塑膠袋、紙袋請填寫加購</t>
    <phoneticPr fontId="1" type="noConversion"/>
  </si>
  <si>
    <t>禮盒A1原味肉絲+蜜汁肉乾</t>
  </si>
  <si>
    <t>禮盒A2原味肉絲+檸檬肉乾</t>
  </si>
  <si>
    <t>禮盒A3原味肉絲+蜜汁蒜香</t>
  </si>
  <si>
    <t>禮盒A4原味肉絲+泰式檸檬</t>
  </si>
  <si>
    <t>禮盒A5蜜汁肉乾+原味薄片</t>
  </si>
  <si>
    <t>禮盒A6蜜汁肉乾+蜜汁胡椒</t>
  </si>
  <si>
    <t>禮盒A7蜜汁肉乾+蜜汁蒜香</t>
  </si>
  <si>
    <t>禮盒A08蜜汁肉乾+泰式檸檬</t>
  </si>
  <si>
    <t>禮盒A09蜜汁肉乾+嬰兒肉鬆</t>
  </si>
  <si>
    <t>禮盒B1原味肉絲+蜜汁肉乾+塔香切片</t>
  </si>
  <si>
    <t>禮盒B2原味肉絲+檸檬肉乾+塔香切片</t>
  </si>
  <si>
    <t>禮盒B3原味肉絲+蜜汁蒜香+塔香切片</t>
  </si>
  <si>
    <t>禮盒B4原味肉絲+泰式檸檬+塔香切片</t>
  </si>
  <si>
    <t>禮盒B5蜜汁肉乾+原味薄片+塔香切片</t>
  </si>
  <si>
    <t>禮盒B6蜜汁肉乾+蜜汁胡椒+塔香切片</t>
  </si>
  <si>
    <t>禮盒B7蜜汁肉乾+蜜汁蒜香+塔香切片</t>
  </si>
  <si>
    <t>禮盒B8蜜汁肉乾+泰式檸檬+塔香切片</t>
  </si>
  <si>
    <t>禮盒B9蜜汁肉乾+嬰兒肉鬆+塔香切片</t>
  </si>
  <si>
    <t>禮盒C1原味肉絲+蜜汁肉乾+微辣肉絲</t>
  </si>
  <si>
    <t>禮盒C2原味肉絲+檸檬肉乾+微辣肉絲</t>
  </si>
  <si>
    <t>禮盒C3原味肉絲+蜜汁蒜香+微辣肉絲</t>
  </si>
  <si>
    <t>禮盒C4原味肉絲+泰式檸檬+微辣肉絲</t>
  </si>
  <si>
    <t>禮盒C5蜜汁肉乾+原味薄片+微辣肉絲</t>
  </si>
  <si>
    <t>禮盒C6蜜汁肉乾+蜜汁胡椒+微辣肉絲</t>
  </si>
  <si>
    <t>禮盒C7蜜汁肉乾+蜜汁蒜香+微辣肉絲</t>
  </si>
  <si>
    <t>禮盒C8蜜汁肉乾+泰式檸檬+微辣肉絲</t>
  </si>
  <si>
    <t>禮盒C9蜜汁肉乾+嬰兒肉鬆+微辣肉絲</t>
  </si>
  <si>
    <t>禮盒D1原味肉絲+蜜汁肉乾+微辣肉絲+塔香切片</t>
  </si>
  <si>
    <t>禮盒D2原味肉絲+檸檬肉乾+微辣肉絲+塔香切片</t>
  </si>
  <si>
    <t>禮盒D3原味肉絲+蜜汁蒜香+微辣肉絲+塔香切片</t>
  </si>
  <si>
    <t>禮盒D4原味肉絲+泰式檸檬+微辣肉絲+塔香切片</t>
  </si>
  <si>
    <t>禮盒D5蜜汁肉乾+原味薄片+微辣肉絲+塔香切片</t>
  </si>
  <si>
    <t>禮盒D6蜜汁肉乾+蜜汁胡椒+微辣肉絲+塔香切片</t>
  </si>
  <si>
    <t>禮盒D7蜜汁肉乾+蜜汁蒜香+微辣肉絲+塔香切片</t>
  </si>
  <si>
    <t>禮盒D8蜜汁肉乾+泰式檸檬+微辣肉絲+塔香切片</t>
  </si>
  <si>
    <t>禮盒D9蜜汁肉乾+嬰兒肉鬆+微辣肉絲+塔香切片</t>
  </si>
  <si>
    <t>禮盒E1素香鬆+水果酥+原味乳酪絲</t>
  </si>
  <si>
    <t>禮盒E2素香鬆+水果酥+辣味乳酪絲</t>
  </si>
  <si>
    <t>禮盒E3素香鬆+水果酥+蜂蜜乳酪絲</t>
  </si>
  <si>
    <t>禮盒F1椒麻肉絲+蜜汁胡椒+麻辣切片</t>
  </si>
  <si>
    <t>禮盒F2微辣肉絲+胡椒金磚+麻辣切片</t>
  </si>
  <si>
    <t>禮盒F3胡椒肉絲+椒麻金磚+麻辣切片</t>
  </si>
  <si>
    <t>禮盒F4微辣肉絲+椒麻金磚+麻辣切片</t>
  </si>
  <si>
    <t>禮盒G1魷魚絲+夾心絲+塔香切片</t>
  </si>
  <si>
    <t>禮盒G2魷魚片+夾心絲+塔香切片</t>
  </si>
  <si>
    <t>禮盒G3小卷片+夾心絲+塔香切片</t>
  </si>
  <si>
    <t>禮盒G4深海魚糖+夾心絲+塔香切片</t>
  </si>
  <si>
    <t>禮盒G5特製旗魚鬆+夾心絲+塔香切片</t>
  </si>
  <si>
    <t>一盒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</si>
</sst>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color theme="1"/>
      <name val="新細明體"/>
      <family val="1"/>
      <charset val="136"/>
    </font>
    <font>
      <b/>
      <sz val="12"/>
      <color theme="1"/>
      <name val="新細明體"/>
      <family val="1"/>
      <charset val="136"/>
      <scheme val="minor"/>
    </font>
    <font>
      <b/>
      <sz val="10"/>
      <color theme="1"/>
      <name val="新細明體"/>
      <family val="1"/>
      <charset val="136"/>
    </font>
    <font>
      <b/>
      <sz val="14"/>
      <color theme="1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inor"/>
    </font>
    <font>
      <sz val="10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6"/>
      <color theme="1"/>
      <name val="新細明體"/>
      <family val="2"/>
      <charset val="136"/>
      <scheme val="minor"/>
    </font>
    <font>
      <sz val="26"/>
      <color theme="1"/>
      <name val="新細明體"/>
      <family val="2"/>
      <charset val="136"/>
      <scheme val="minor"/>
    </font>
    <font>
      <sz val="26"/>
      <color theme="1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sz val="9"/>
      <color rgb="FF0070C0"/>
      <name val="新細明體"/>
      <family val="2"/>
      <charset val="136"/>
      <scheme val="minor"/>
    </font>
    <font>
      <sz val="12"/>
      <color rgb="FF0070C0"/>
      <name val="新細明體"/>
      <family val="1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55">
    <xf numFmtId="0" fontId="0" fillId="0" borderId="0" xfId="0">
      <alignment vertical="center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0" borderId="6" xfId="0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9" xfId="0" applyBorder="1" applyProtection="1">
      <alignment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0" borderId="28" xfId="0" applyBorder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12" xfId="0" applyBorder="1" applyProtection="1">
      <alignment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9" fillId="0" borderId="32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9" fillId="0" borderId="30" xfId="0" applyFont="1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6" xfId="0" applyBorder="1" applyProtection="1">
      <alignment vertical="center"/>
    </xf>
    <xf numFmtId="0" fontId="0" fillId="0" borderId="7" xfId="0" applyBorder="1" applyAlignment="1" applyProtection="1">
      <alignment horizontal="right" vertical="center"/>
    </xf>
    <xf numFmtId="0" fontId="0" fillId="0" borderId="0" xfId="0" applyProtection="1">
      <alignment vertical="center"/>
    </xf>
    <xf numFmtId="0" fontId="0" fillId="0" borderId="7" xfId="0" applyBorder="1" applyProtection="1">
      <alignment vertical="center"/>
    </xf>
    <xf numFmtId="0" fontId="0" fillId="0" borderId="9" xfId="0" applyBorder="1" applyProtection="1">
      <alignment vertical="center"/>
    </xf>
    <xf numFmtId="0" fontId="0" fillId="0" borderId="10" xfId="0" applyBorder="1" applyAlignment="1" applyProtection="1">
      <alignment horizontal="right" vertical="center"/>
    </xf>
    <xf numFmtId="0" fontId="0" fillId="0" borderId="10" xfId="0" applyBorder="1" applyProtection="1">
      <alignment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6" xfId="0" applyFill="1" applyBorder="1" applyAlignment="1" applyProtection="1">
      <alignment horizontal="center" vertical="center"/>
    </xf>
    <xf numFmtId="0" fontId="0" fillId="0" borderId="28" xfId="0" applyBorder="1" applyProtection="1">
      <alignment vertical="center"/>
    </xf>
    <xf numFmtId="0" fontId="0" fillId="0" borderId="29" xfId="0" applyBorder="1" applyProtection="1">
      <alignment vertical="center"/>
    </xf>
    <xf numFmtId="0" fontId="0" fillId="0" borderId="12" xfId="0" applyBorder="1" applyProtection="1">
      <alignment vertical="center"/>
    </xf>
    <xf numFmtId="0" fontId="3" fillId="0" borderId="23" xfId="0" applyFont="1" applyBorder="1" applyAlignment="1" applyProtection="1">
      <alignment horizontal="center" vertical="center" wrapText="1"/>
    </xf>
    <xf numFmtId="0" fontId="3" fillId="0" borderId="23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3" fillId="0" borderId="13" xfId="0" applyFont="1" applyBorder="1" applyAlignment="1" applyProtection="1">
      <alignment horizontal="center" vertical="center"/>
    </xf>
    <xf numFmtId="0" fontId="2" fillId="0" borderId="0" xfId="0" applyFont="1" applyBorder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7" fillId="0" borderId="0" xfId="0" applyFont="1" applyBorder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2" fillId="2" borderId="0" xfId="0" applyFont="1" applyFill="1" applyBorder="1" applyProtection="1">
      <alignment vertical="center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2" xfId="0" applyBorder="1" applyProtection="1">
      <alignment vertical="center"/>
    </xf>
    <xf numFmtId="0" fontId="0" fillId="0" borderId="3" xfId="0" applyBorder="1" applyProtection="1">
      <alignment vertical="center"/>
    </xf>
    <xf numFmtId="0" fontId="0" fillId="0" borderId="4" xfId="0" applyBorder="1" applyProtection="1">
      <alignment vertical="center"/>
    </xf>
    <xf numFmtId="0" fontId="3" fillId="0" borderId="16" xfId="0" applyFont="1" applyBorder="1" applyAlignment="1" applyProtection="1">
      <alignment horizontal="center" vertical="center" wrapText="1"/>
    </xf>
    <xf numFmtId="0" fontId="3" fillId="0" borderId="16" xfId="0" applyFont="1" applyBorder="1" applyAlignment="1" applyProtection="1">
      <alignment vertical="center" wrapText="1"/>
    </xf>
    <xf numFmtId="0" fontId="3" fillId="0" borderId="16" xfId="0" applyFont="1" applyBorder="1" applyAlignment="1" applyProtection="1">
      <alignment horizontal="center" vertical="center"/>
    </xf>
    <xf numFmtId="0" fontId="3" fillId="0" borderId="16" xfId="0" applyFont="1" applyBorder="1" applyAlignment="1" applyProtection="1">
      <alignment vertical="center"/>
    </xf>
    <xf numFmtId="0" fontId="0" fillId="0" borderId="25" xfId="0" applyBorder="1" applyProtection="1">
      <alignment vertical="center"/>
    </xf>
    <xf numFmtId="0" fontId="0" fillId="0" borderId="20" xfId="0" applyBorder="1" applyProtection="1">
      <alignment vertical="center"/>
    </xf>
    <xf numFmtId="0" fontId="3" fillId="0" borderId="25" xfId="0" applyFont="1" applyBorder="1" applyAlignment="1" applyProtection="1">
      <alignment vertical="center"/>
    </xf>
    <xf numFmtId="0" fontId="3" fillId="0" borderId="2" xfId="0" applyFont="1" applyBorder="1" applyAlignment="1" applyProtection="1">
      <alignment vertical="center" wrapText="1"/>
    </xf>
    <xf numFmtId="0" fontId="0" fillId="0" borderId="25" xfId="0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16" xfId="0" applyBorder="1" applyAlignment="1" applyProtection="1">
      <alignment vertical="center"/>
    </xf>
    <xf numFmtId="0" fontId="3" fillId="0" borderId="21" xfId="0" applyFont="1" applyBorder="1" applyAlignment="1" applyProtection="1">
      <alignment horizontal="center" vertical="center" wrapText="1"/>
    </xf>
    <xf numFmtId="0" fontId="0" fillId="0" borderId="9" xfId="0" applyBorder="1">
      <alignment vertical="center"/>
    </xf>
    <xf numFmtId="0" fontId="0" fillId="0" borderId="28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6" xfId="0" applyBorder="1">
      <alignment vertical="center"/>
    </xf>
    <xf numFmtId="0" fontId="0" fillId="0" borderId="28" xfId="0" applyFill="1" applyBorder="1" applyAlignment="1" applyProtection="1">
      <alignment horizontal="center" vertical="center"/>
    </xf>
    <xf numFmtId="0" fontId="0" fillId="0" borderId="28" xfId="0" applyBorder="1">
      <alignment vertical="center"/>
    </xf>
    <xf numFmtId="0" fontId="7" fillId="0" borderId="9" xfId="0" applyFont="1" applyBorder="1">
      <alignment vertical="center"/>
    </xf>
    <xf numFmtId="0" fontId="12" fillId="0" borderId="6" xfId="0" applyFont="1" applyBorder="1">
      <alignment vertical="center"/>
    </xf>
    <xf numFmtId="0" fontId="0" fillId="0" borderId="29" xfId="0" applyBorder="1" applyAlignment="1" applyProtection="1">
      <alignment horizontal="right" vertical="center"/>
    </xf>
    <xf numFmtId="0" fontId="0" fillId="0" borderId="12" xfId="0" applyBorder="1" applyAlignment="1" applyProtection="1">
      <alignment horizontal="right" vertical="center"/>
    </xf>
    <xf numFmtId="0" fontId="6" fillId="0" borderId="12" xfId="0" applyFont="1" applyBorder="1" applyAlignment="1" applyProtection="1">
      <alignment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vertical="center"/>
    </xf>
    <xf numFmtId="0" fontId="7" fillId="0" borderId="28" xfId="0" applyFont="1" applyBorder="1">
      <alignment vertical="center"/>
    </xf>
    <xf numFmtId="0" fontId="6" fillId="0" borderId="26" xfId="0" applyFont="1" applyBorder="1" applyAlignment="1" applyProtection="1">
      <alignment vertical="center" wrapText="1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3" fillId="0" borderId="12" xfId="0" applyFont="1" applyBorder="1" applyAlignment="1" applyProtection="1">
      <alignment horizontal="center" vertical="center" wrapText="1"/>
    </xf>
    <xf numFmtId="0" fontId="0" fillId="0" borderId="35" xfId="0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 wrapText="1"/>
      <protection locked="0"/>
    </xf>
    <xf numFmtId="0" fontId="3" fillId="0" borderId="20" xfId="0" applyFont="1" applyBorder="1" applyAlignment="1" applyProtection="1">
      <alignment horizontal="center" vertical="center" wrapText="1"/>
      <protection locked="0"/>
    </xf>
    <xf numFmtId="0" fontId="3" fillId="0" borderId="16" xfId="0" applyFont="1" applyBorder="1" applyAlignment="1" applyProtection="1">
      <alignment horizontal="center" vertical="center"/>
    </xf>
    <xf numFmtId="0" fontId="3" fillId="0" borderId="25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3" fillId="0" borderId="13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left" vertical="center"/>
    </xf>
    <xf numFmtId="0" fontId="8" fillId="0" borderId="25" xfId="0" applyFont="1" applyBorder="1" applyAlignment="1" applyProtection="1">
      <alignment horizontal="left" vertical="center"/>
    </xf>
    <xf numFmtId="0" fontId="8" fillId="0" borderId="20" xfId="0" applyFont="1" applyBorder="1" applyAlignment="1" applyProtection="1">
      <alignment horizontal="left" vertical="center"/>
    </xf>
    <xf numFmtId="0" fontId="0" fillId="0" borderId="30" xfId="0" applyBorder="1" applyAlignment="1" applyProtection="1">
      <alignment horizontal="center" vertical="center" wrapText="1"/>
    </xf>
    <xf numFmtId="0" fontId="0" fillId="0" borderId="31" xfId="0" applyBorder="1" applyAlignment="1" applyProtection="1">
      <alignment horizontal="center" vertical="center" wrapText="1"/>
    </xf>
    <xf numFmtId="0" fontId="0" fillId="0" borderId="33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6" fillId="0" borderId="30" xfId="0" applyFont="1" applyBorder="1" applyAlignment="1" applyProtection="1">
      <alignment horizontal="center" vertical="center" wrapText="1"/>
    </xf>
    <xf numFmtId="0" fontId="6" fillId="0" borderId="31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right" vertical="center"/>
    </xf>
    <xf numFmtId="0" fontId="0" fillId="0" borderId="27" xfId="0" applyBorder="1" applyAlignment="1" applyProtection="1">
      <alignment horizontal="right" vertical="center"/>
    </xf>
    <xf numFmtId="0" fontId="0" fillId="0" borderId="24" xfId="0" applyBorder="1" applyAlignment="1" applyProtection="1">
      <alignment horizontal="right" vertical="center"/>
    </xf>
    <xf numFmtId="0" fontId="3" fillId="0" borderId="16" xfId="0" applyFont="1" applyBorder="1" applyAlignment="1" applyProtection="1">
      <alignment horizontal="left" vertical="center" wrapText="1"/>
    </xf>
    <xf numFmtId="0" fontId="3" fillId="0" borderId="20" xfId="0" applyFont="1" applyBorder="1" applyAlignment="1" applyProtection="1">
      <alignment horizontal="left" vertical="center" wrapText="1"/>
    </xf>
    <xf numFmtId="0" fontId="3" fillId="0" borderId="16" xfId="0" applyFont="1" applyBorder="1" applyAlignment="1" applyProtection="1">
      <alignment horizontal="left" vertical="center"/>
    </xf>
    <xf numFmtId="0" fontId="3" fillId="0" borderId="20" xfId="0" applyFont="1" applyBorder="1" applyAlignment="1" applyProtection="1">
      <alignment horizontal="left" vertical="center"/>
    </xf>
    <xf numFmtId="0" fontId="0" fillId="0" borderId="30" xfId="0" applyFill="1" applyBorder="1" applyAlignment="1" applyProtection="1">
      <alignment horizontal="center" vertical="center" wrapText="1"/>
    </xf>
    <xf numFmtId="0" fontId="0" fillId="0" borderId="31" xfId="0" applyFill="1" applyBorder="1" applyAlignment="1" applyProtection="1">
      <alignment horizontal="center" vertical="center" wrapText="1"/>
    </xf>
    <xf numFmtId="0" fontId="0" fillId="0" borderId="33" xfId="0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5" fillId="0" borderId="34" xfId="0" applyFont="1" applyBorder="1" applyAlignment="1" applyProtection="1">
      <alignment horizontal="center" vertical="center" wrapText="1"/>
    </xf>
    <xf numFmtId="0" fontId="5" fillId="0" borderId="30" xfId="0" applyFont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center" vertical="center" wrapText="1"/>
    </xf>
    <xf numFmtId="0" fontId="3" fillId="0" borderId="13" xfId="0" applyFont="1" applyBorder="1" applyAlignment="1" applyProtection="1">
      <alignment horizontal="left" vertical="center" wrapText="1"/>
    </xf>
    <xf numFmtId="0" fontId="3" fillId="0" borderId="14" xfId="0" applyFont="1" applyBorder="1" applyAlignment="1" applyProtection="1">
      <alignment horizontal="left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8" fillId="3" borderId="16" xfId="0" applyFont="1" applyFill="1" applyBorder="1" applyAlignment="1" applyProtection="1">
      <alignment horizontal="left" vertical="center"/>
    </xf>
    <xf numFmtId="0" fontId="8" fillId="3" borderId="25" xfId="0" applyFont="1" applyFill="1" applyBorder="1" applyAlignment="1" applyProtection="1">
      <alignment horizontal="left" vertical="center"/>
    </xf>
    <xf numFmtId="0" fontId="8" fillId="3" borderId="20" xfId="0" applyFont="1" applyFill="1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6" xfId="0" applyFill="1" applyBorder="1" applyAlignment="1" applyProtection="1">
      <alignment horizontal="center" vertical="center"/>
      <protection locked="0"/>
    </xf>
    <xf numFmtId="0" fontId="13" fillId="0" borderId="9" xfId="0" applyFont="1" applyBorder="1" applyAlignment="1" applyProtection="1">
      <alignment horizontal="center" vertical="center"/>
      <protection locked="0"/>
    </xf>
    <xf numFmtId="0" fontId="14" fillId="0" borderId="9" xfId="0" applyFont="1" applyBorder="1" applyAlignment="1" applyProtection="1">
      <alignment horizontal="center" vertical="center"/>
      <protection locked="0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256547</xdr:colOff>
      <xdr:row>48</xdr:row>
      <xdr:rowOff>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4547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684932</xdr:colOff>
      <xdr:row>41</xdr:row>
      <xdr:rowOff>133351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6171331" cy="8724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346452</xdr:colOff>
      <xdr:row>48</xdr:row>
      <xdr:rowOff>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1865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6"/>
  <sheetViews>
    <sheetView workbookViewId="0">
      <pane ySplit="1" topLeftCell="A23" activePane="bottomLeft" state="frozen"/>
      <selection pane="bottomLeft" activeCell="A20" sqref="A20"/>
    </sheetView>
  </sheetViews>
  <sheetFormatPr defaultRowHeight="16.5" x14ac:dyDescent="0.25"/>
  <cols>
    <col min="1" max="1" width="21.375" style="4" bestFit="1" customWidth="1"/>
    <col min="2" max="3" width="5.5" style="4" bestFit="1" customWidth="1"/>
    <col min="4" max="5" width="8.625" style="4" customWidth="1"/>
    <col min="6" max="7" width="8.625" style="10" customWidth="1"/>
    <col min="8" max="18" width="8.625" style="4" customWidth="1"/>
    <col min="19" max="19" width="5.5" style="4" bestFit="1" customWidth="1"/>
    <col min="20" max="20" width="2.5" style="4" bestFit="1" customWidth="1"/>
    <col min="21" max="21" width="5.5" style="4" bestFit="1" customWidth="1"/>
    <col min="22" max="22" width="6.625" style="4" customWidth="1"/>
    <col min="23" max="16384" width="9" style="4"/>
  </cols>
  <sheetData>
    <row r="1" spans="1:21" ht="18" customHeight="1" x14ac:dyDescent="0.25">
      <c r="A1" s="11" t="s">
        <v>18</v>
      </c>
      <c r="B1" s="11" t="s">
        <v>0</v>
      </c>
      <c r="C1" s="11" t="s">
        <v>19</v>
      </c>
      <c r="D1" s="153" t="s">
        <v>119</v>
      </c>
      <c r="E1" s="154" t="s">
        <v>83</v>
      </c>
      <c r="F1" s="154" t="s">
        <v>83</v>
      </c>
      <c r="G1" s="154" t="s">
        <v>83</v>
      </c>
      <c r="H1" s="154" t="s">
        <v>83</v>
      </c>
      <c r="I1" s="154" t="s">
        <v>83</v>
      </c>
      <c r="J1" s="154" t="s">
        <v>83</v>
      </c>
      <c r="K1" s="154" t="s">
        <v>83</v>
      </c>
      <c r="L1" s="154" t="s">
        <v>83</v>
      </c>
      <c r="M1" s="154" t="s">
        <v>83</v>
      </c>
      <c r="N1" s="154" t="s">
        <v>83</v>
      </c>
      <c r="O1" s="154" t="s">
        <v>83</v>
      </c>
      <c r="P1" s="154" t="s">
        <v>83</v>
      </c>
      <c r="Q1" s="154" t="s">
        <v>83</v>
      </c>
      <c r="R1" s="154" t="s">
        <v>83</v>
      </c>
      <c r="S1" s="11" t="s">
        <v>81</v>
      </c>
    </row>
    <row r="2" spans="1:21" ht="18" customHeight="1" x14ac:dyDescent="0.25">
      <c r="A2" s="7"/>
      <c r="B2" s="11" t="str">
        <f>IFERROR(VLOOKUP(A2,定價!A:B,2,0),"")</f>
        <v/>
      </c>
      <c r="C2" s="11" t="str">
        <f>IFERROR(VLOOKUP(A2,定價!A:C,3,0),"")</f>
        <v/>
      </c>
      <c r="D2" s="14"/>
      <c r="E2" s="14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30">
        <f t="shared" ref="S2:S31" si="0">SUM(D2:R2)</f>
        <v>0</v>
      </c>
      <c r="T2" s="6"/>
      <c r="U2" s="6"/>
    </row>
    <row r="3" spans="1:21" ht="18" customHeight="1" x14ac:dyDescent="0.25">
      <c r="A3" s="7"/>
      <c r="B3" s="11" t="str">
        <f>IFERROR(VLOOKUP(A3,定價!A:B,2,0),"")</f>
        <v/>
      </c>
      <c r="C3" s="11" t="str">
        <f>IFERROR(VLOOKUP(A3,定價!A:C,3,0),"")</f>
        <v/>
      </c>
      <c r="D3" s="14"/>
      <c r="E3" s="14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30">
        <f t="shared" si="0"/>
        <v>0</v>
      </c>
      <c r="T3" s="6"/>
      <c r="U3" s="6"/>
    </row>
    <row r="4" spans="1:21" ht="18" customHeight="1" x14ac:dyDescent="0.25">
      <c r="A4" s="7"/>
      <c r="B4" s="11" t="str">
        <f>IFERROR(VLOOKUP(A4,定價!A:B,2,0),"")</f>
        <v/>
      </c>
      <c r="C4" s="11" t="str">
        <f>IFERROR(VLOOKUP(A4,定價!A:C,3,0),"")</f>
        <v/>
      </c>
      <c r="D4" s="14"/>
      <c r="E4" s="14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30">
        <f t="shared" si="0"/>
        <v>0</v>
      </c>
      <c r="T4" s="6"/>
      <c r="U4" s="6"/>
    </row>
    <row r="5" spans="1:21" ht="18" customHeight="1" x14ac:dyDescent="0.25">
      <c r="A5" s="7"/>
      <c r="B5" s="11" t="str">
        <f>IFERROR(VLOOKUP(A5,定價!A:B,2,0),"")</f>
        <v/>
      </c>
      <c r="C5" s="11" t="str">
        <f>IFERROR(VLOOKUP(A5,定價!A:C,3,0),"")</f>
        <v/>
      </c>
      <c r="D5" s="14"/>
      <c r="E5" s="14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30">
        <f t="shared" si="0"/>
        <v>0</v>
      </c>
      <c r="T5" s="6"/>
      <c r="U5" s="6"/>
    </row>
    <row r="6" spans="1:21" ht="18" customHeight="1" x14ac:dyDescent="0.25">
      <c r="A6" s="7"/>
      <c r="B6" s="11" t="str">
        <f>IFERROR(VLOOKUP(A6,定價!A:B,2,0),"")</f>
        <v/>
      </c>
      <c r="C6" s="11" t="str">
        <f>IFERROR(VLOOKUP(A6,定價!A:C,3,0),"")</f>
        <v/>
      </c>
      <c r="D6" s="14"/>
      <c r="E6" s="14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30">
        <f t="shared" si="0"/>
        <v>0</v>
      </c>
      <c r="T6" s="6"/>
      <c r="U6" s="6"/>
    </row>
    <row r="7" spans="1:21" ht="18" customHeight="1" x14ac:dyDescent="0.25">
      <c r="A7" s="7"/>
      <c r="B7" s="11" t="str">
        <f>IFERROR(VLOOKUP(A7,定價!A:B,2,0),"")</f>
        <v/>
      </c>
      <c r="C7" s="11" t="str">
        <f>IFERROR(VLOOKUP(A7,定價!A:C,3,0),"")</f>
        <v/>
      </c>
      <c r="D7" s="14"/>
      <c r="E7" s="14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30">
        <f t="shared" si="0"/>
        <v>0</v>
      </c>
      <c r="T7" s="6"/>
      <c r="U7" s="6"/>
    </row>
    <row r="8" spans="1:21" ht="18" customHeight="1" x14ac:dyDescent="0.25">
      <c r="A8" s="7"/>
      <c r="B8" s="11" t="str">
        <f>IFERROR(VLOOKUP(A8,定價!A:B,2,0),"")</f>
        <v/>
      </c>
      <c r="C8" s="11" t="str">
        <f>IFERROR(VLOOKUP(A8,定價!A:C,3,0),"")</f>
        <v/>
      </c>
      <c r="D8" s="14"/>
      <c r="E8" s="14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30">
        <f t="shared" si="0"/>
        <v>0</v>
      </c>
      <c r="T8" s="6"/>
      <c r="U8" s="6"/>
    </row>
    <row r="9" spans="1:21" ht="18" customHeight="1" x14ac:dyDescent="0.25">
      <c r="A9" s="7"/>
      <c r="B9" s="11" t="str">
        <f>IFERROR(VLOOKUP(A9,定價!A:B,2,0),"")</f>
        <v/>
      </c>
      <c r="C9" s="11" t="str">
        <f>IFERROR(VLOOKUP(A9,定價!A:C,3,0),"")</f>
        <v/>
      </c>
      <c r="D9" s="14"/>
      <c r="E9" s="14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30">
        <f t="shared" si="0"/>
        <v>0</v>
      </c>
      <c r="T9" s="6"/>
      <c r="U9" s="6"/>
    </row>
    <row r="10" spans="1:21" ht="18" customHeight="1" x14ac:dyDescent="0.25">
      <c r="A10" s="7"/>
      <c r="B10" s="11" t="str">
        <f>IFERROR(VLOOKUP(A10,定價!A:B,2,0),"")</f>
        <v/>
      </c>
      <c r="C10" s="11" t="str">
        <f>IFERROR(VLOOKUP(A10,定價!A:C,3,0),"")</f>
        <v/>
      </c>
      <c r="D10" s="14"/>
      <c r="E10" s="14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30">
        <f t="shared" si="0"/>
        <v>0</v>
      </c>
      <c r="T10" s="6"/>
      <c r="U10" s="6"/>
    </row>
    <row r="11" spans="1:21" ht="18" customHeight="1" x14ac:dyDescent="0.25">
      <c r="A11" s="7"/>
      <c r="B11" s="11" t="str">
        <f>IFERROR(VLOOKUP(A11,定價!A:B,2,0),"")</f>
        <v/>
      </c>
      <c r="C11" s="11" t="str">
        <f>IFERROR(VLOOKUP(A11,定價!A:C,3,0),"")</f>
        <v/>
      </c>
      <c r="D11" s="14"/>
      <c r="E11" s="14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30">
        <f t="shared" si="0"/>
        <v>0</v>
      </c>
      <c r="T11" s="6"/>
      <c r="U11" s="6"/>
    </row>
    <row r="12" spans="1:21" ht="18" customHeight="1" x14ac:dyDescent="0.25">
      <c r="A12" s="7"/>
      <c r="B12" s="11" t="str">
        <f>IFERROR(VLOOKUP(A12,定價!A:B,2,0),"")</f>
        <v/>
      </c>
      <c r="C12" s="11" t="str">
        <f>IFERROR(VLOOKUP(A12,定價!A:C,3,0),"")</f>
        <v/>
      </c>
      <c r="D12" s="14"/>
      <c r="E12" s="14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30">
        <f t="shared" si="0"/>
        <v>0</v>
      </c>
      <c r="T12" s="6"/>
      <c r="U12" s="6"/>
    </row>
    <row r="13" spans="1:21" ht="18" customHeight="1" x14ac:dyDescent="0.25">
      <c r="A13" s="7"/>
      <c r="B13" s="11" t="str">
        <f>IFERROR(VLOOKUP(A13,定價!A:B,2,0),"")</f>
        <v/>
      </c>
      <c r="C13" s="11" t="str">
        <f>IFERROR(VLOOKUP(A13,定價!A:C,3,0),"")</f>
        <v/>
      </c>
      <c r="D13" s="14"/>
      <c r="E13" s="14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30">
        <f t="shared" si="0"/>
        <v>0</v>
      </c>
      <c r="T13" s="6"/>
      <c r="U13" s="6"/>
    </row>
    <row r="14" spans="1:21" ht="18" customHeight="1" x14ac:dyDescent="0.25">
      <c r="A14" s="7"/>
      <c r="B14" s="11" t="str">
        <f>IFERROR(VLOOKUP(A14,定價!A:B,2,0),"")</f>
        <v/>
      </c>
      <c r="C14" s="11" t="str">
        <f>IFERROR(VLOOKUP(A14,定價!A:C,3,0),"")</f>
        <v/>
      </c>
      <c r="D14" s="14"/>
      <c r="E14" s="14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30">
        <f t="shared" si="0"/>
        <v>0</v>
      </c>
      <c r="T14" s="6"/>
      <c r="U14" s="6"/>
    </row>
    <row r="15" spans="1:21" ht="18" customHeight="1" x14ac:dyDescent="0.25">
      <c r="A15" s="7"/>
      <c r="B15" s="11" t="str">
        <f>IFERROR(VLOOKUP(A15,定價!A:B,2,0),"")</f>
        <v/>
      </c>
      <c r="C15" s="11" t="str">
        <f>IFERROR(VLOOKUP(A15,定價!A:C,3,0),"")</f>
        <v/>
      </c>
      <c r="D15" s="14"/>
      <c r="E15" s="14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30">
        <f t="shared" si="0"/>
        <v>0</v>
      </c>
      <c r="T15" s="6"/>
      <c r="U15" s="6"/>
    </row>
    <row r="16" spans="1:21" ht="18" customHeight="1" x14ac:dyDescent="0.25">
      <c r="A16" s="7"/>
      <c r="B16" s="11" t="str">
        <f>IFERROR(VLOOKUP(A16,定價!A:B,2,0),"")</f>
        <v/>
      </c>
      <c r="C16" s="11" t="str">
        <f>IFERROR(VLOOKUP(A16,定價!A:C,3,0),"")</f>
        <v/>
      </c>
      <c r="D16" s="14"/>
      <c r="E16" s="14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30">
        <f t="shared" si="0"/>
        <v>0</v>
      </c>
      <c r="T16" s="6"/>
      <c r="U16" s="6"/>
    </row>
    <row r="17" spans="1:21" ht="18" customHeight="1" x14ac:dyDescent="0.25">
      <c r="A17" s="7"/>
      <c r="B17" s="11" t="str">
        <f>IFERROR(VLOOKUP(A17,定價!A:B,2,0),"")</f>
        <v/>
      </c>
      <c r="C17" s="11" t="str">
        <f>IFERROR(VLOOKUP(A17,定價!A:C,3,0),"")</f>
        <v/>
      </c>
      <c r="D17" s="14"/>
      <c r="E17" s="14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30">
        <f t="shared" si="0"/>
        <v>0</v>
      </c>
      <c r="T17" s="6"/>
      <c r="U17" s="6"/>
    </row>
    <row r="18" spans="1:21" ht="18" customHeight="1" x14ac:dyDescent="0.25">
      <c r="A18" s="7"/>
      <c r="B18" s="11" t="str">
        <f>IFERROR(VLOOKUP(A18,定價!A:B,2,0),"")</f>
        <v/>
      </c>
      <c r="C18" s="11" t="str">
        <f>IFERROR(VLOOKUP(A18,定價!A:C,3,0),"")</f>
        <v/>
      </c>
      <c r="D18" s="14"/>
      <c r="E18" s="14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30">
        <f t="shared" si="0"/>
        <v>0</v>
      </c>
      <c r="T18" s="6"/>
      <c r="U18" s="6"/>
    </row>
    <row r="19" spans="1:21" ht="18" customHeight="1" x14ac:dyDescent="0.25">
      <c r="A19" s="7"/>
      <c r="B19" s="11" t="str">
        <f>IFERROR(VLOOKUP(A19,定價!A:B,2,0),"")</f>
        <v/>
      </c>
      <c r="C19" s="11" t="str">
        <f>IFERROR(VLOOKUP(A19,定價!A:C,3,0),"")</f>
        <v/>
      </c>
      <c r="D19" s="14"/>
      <c r="E19" s="14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30">
        <f t="shared" si="0"/>
        <v>0</v>
      </c>
      <c r="T19" s="6"/>
      <c r="U19" s="6"/>
    </row>
    <row r="20" spans="1:21" ht="18" customHeight="1" x14ac:dyDescent="0.25">
      <c r="A20" s="7"/>
      <c r="B20" s="11" t="str">
        <f>IFERROR(VLOOKUP(A20,定價!A:B,2,0),"")</f>
        <v/>
      </c>
      <c r="C20" s="11" t="str">
        <f>IFERROR(VLOOKUP(A20,定價!A:C,3,0),"")</f>
        <v/>
      </c>
      <c r="D20" s="14"/>
      <c r="E20" s="14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30">
        <f t="shared" si="0"/>
        <v>0</v>
      </c>
      <c r="T20" s="6"/>
      <c r="U20" s="6"/>
    </row>
    <row r="21" spans="1:21" ht="18" customHeight="1" x14ac:dyDescent="0.25">
      <c r="A21" s="7"/>
      <c r="B21" s="11" t="str">
        <f>IFERROR(VLOOKUP(A21,定價!A:B,2,0),"")</f>
        <v/>
      </c>
      <c r="C21" s="11" t="str">
        <f>IFERROR(VLOOKUP(A21,定價!A:C,3,0),"")</f>
        <v/>
      </c>
      <c r="D21" s="14"/>
      <c r="E21" s="14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30">
        <f t="shared" si="0"/>
        <v>0</v>
      </c>
      <c r="T21" s="6"/>
      <c r="U21" s="6"/>
    </row>
    <row r="22" spans="1:21" ht="18" customHeight="1" x14ac:dyDescent="0.25">
      <c r="A22" s="7"/>
      <c r="B22" s="11" t="str">
        <f>IFERROR(VLOOKUP(A22,定價!A:B,2,0),"")</f>
        <v/>
      </c>
      <c r="C22" s="11" t="str">
        <f>IFERROR(VLOOKUP(A22,定價!A:C,3,0),"")</f>
        <v/>
      </c>
      <c r="D22" s="14"/>
      <c r="E22" s="14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30">
        <f t="shared" si="0"/>
        <v>0</v>
      </c>
      <c r="T22" s="6"/>
      <c r="U22" s="6"/>
    </row>
    <row r="23" spans="1:21" ht="18" customHeight="1" x14ac:dyDescent="0.25">
      <c r="A23" s="7"/>
      <c r="B23" s="11" t="str">
        <f>IFERROR(VLOOKUP(A23,定價!A:B,2,0),"")</f>
        <v/>
      </c>
      <c r="C23" s="11" t="str">
        <f>IFERROR(VLOOKUP(A23,定價!A:C,3,0),"")</f>
        <v/>
      </c>
      <c r="D23" s="14"/>
      <c r="E23" s="14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30">
        <f t="shared" si="0"/>
        <v>0</v>
      </c>
      <c r="T23" s="6"/>
      <c r="U23" s="6"/>
    </row>
    <row r="24" spans="1:21" ht="18" customHeight="1" x14ac:dyDescent="0.25">
      <c r="A24" s="7"/>
      <c r="B24" s="11" t="str">
        <f>IFERROR(VLOOKUP(A24,定價!A:B,2,0),"")</f>
        <v/>
      </c>
      <c r="C24" s="11" t="str">
        <f>IFERROR(VLOOKUP(A24,定價!A:C,3,0),"")</f>
        <v/>
      </c>
      <c r="D24" s="14"/>
      <c r="E24" s="14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30">
        <f t="shared" si="0"/>
        <v>0</v>
      </c>
      <c r="T24" s="6"/>
      <c r="U24" s="6"/>
    </row>
    <row r="25" spans="1:21" ht="18" customHeight="1" x14ac:dyDescent="0.25">
      <c r="A25" s="7"/>
      <c r="B25" s="11" t="str">
        <f>IFERROR(VLOOKUP(A25,定價!A:B,2,0),"")</f>
        <v/>
      </c>
      <c r="C25" s="11" t="str">
        <f>IFERROR(VLOOKUP(A25,定價!A:C,3,0),"")</f>
        <v/>
      </c>
      <c r="D25" s="14"/>
      <c r="E25" s="14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30">
        <f t="shared" si="0"/>
        <v>0</v>
      </c>
      <c r="T25" s="6"/>
      <c r="U25" s="6"/>
    </row>
    <row r="26" spans="1:21" ht="18" customHeight="1" x14ac:dyDescent="0.25">
      <c r="A26" s="7"/>
      <c r="B26" s="11" t="str">
        <f>IFERROR(VLOOKUP(A26,定價!A:B,2,0),"")</f>
        <v/>
      </c>
      <c r="C26" s="11" t="str">
        <f>IFERROR(VLOOKUP(A26,定價!A:C,3,0),"")</f>
        <v/>
      </c>
      <c r="D26" s="14"/>
      <c r="E26" s="14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30">
        <f t="shared" si="0"/>
        <v>0</v>
      </c>
      <c r="T26" s="6"/>
      <c r="U26" s="6"/>
    </row>
    <row r="27" spans="1:21" ht="18" customHeight="1" x14ac:dyDescent="0.25">
      <c r="A27" s="7"/>
      <c r="B27" s="11" t="str">
        <f>IFERROR(VLOOKUP(A27,定價!A:B,2,0),"")</f>
        <v/>
      </c>
      <c r="C27" s="11" t="str">
        <f>IFERROR(VLOOKUP(A27,定價!A:C,3,0),"")</f>
        <v/>
      </c>
      <c r="D27" s="14"/>
      <c r="E27" s="14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30">
        <f t="shared" si="0"/>
        <v>0</v>
      </c>
      <c r="T27" s="6"/>
      <c r="U27" s="6"/>
    </row>
    <row r="28" spans="1:21" ht="18" customHeight="1" x14ac:dyDescent="0.25">
      <c r="A28" s="7"/>
      <c r="B28" s="11" t="str">
        <f>IFERROR(VLOOKUP(A28,定價!A:B,2,0),"")</f>
        <v/>
      </c>
      <c r="C28" s="11" t="str">
        <f>IFERROR(VLOOKUP(A28,定價!A:C,3,0),"")</f>
        <v/>
      </c>
      <c r="D28" s="14"/>
      <c r="E28" s="14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30">
        <f t="shared" si="0"/>
        <v>0</v>
      </c>
      <c r="T28" s="6"/>
      <c r="U28" s="6"/>
    </row>
    <row r="29" spans="1:21" ht="18" customHeight="1" x14ac:dyDescent="0.25">
      <c r="A29" s="7"/>
      <c r="B29" s="11" t="str">
        <f>IFERROR(VLOOKUP(A29,定價!A:B,2,0),"")</f>
        <v/>
      </c>
      <c r="C29" s="11" t="str">
        <f>IFERROR(VLOOKUP(A29,定價!A:C,3,0),"")</f>
        <v/>
      </c>
      <c r="D29" s="14"/>
      <c r="E29" s="14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30">
        <f t="shared" si="0"/>
        <v>0</v>
      </c>
      <c r="T29" s="6"/>
      <c r="U29" s="6"/>
    </row>
    <row r="30" spans="1:21" ht="18" customHeight="1" x14ac:dyDescent="0.25">
      <c r="A30" s="7"/>
      <c r="B30" s="11" t="str">
        <f>IFERROR(VLOOKUP(A30,定價!A:B,2,0),"")</f>
        <v/>
      </c>
      <c r="C30" s="11" t="str">
        <f>IFERROR(VLOOKUP(A30,定價!A:C,3,0),"")</f>
        <v/>
      </c>
      <c r="D30" s="14"/>
      <c r="E30" s="14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30">
        <f t="shared" si="0"/>
        <v>0</v>
      </c>
      <c r="T30" s="6"/>
      <c r="U30" s="6"/>
    </row>
    <row r="31" spans="1:21" ht="18" customHeight="1" x14ac:dyDescent="0.25">
      <c r="A31" s="7"/>
      <c r="B31" s="11" t="str">
        <f>IFERROR(VLOOKUP(A31,定價!A:B,2,0),"")</f>
        <v/>
      </c>
      <c r="C31" s="11" t="str">
        <f>IFERROR(VLOOKUP(A31,定價!A:C,3,0),"")</f>
        <v/>
      </c>
      <c r="D31" s="14"/>
      <c r="E31" s="14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30">
        <f t="shared" si="0"/>
        <v>0</v>
      </c>
      <c r="T31" s="6"/>
      <c r="U31" s="6"/>
    </row>
    <row r="32" spans="1:21" ht="18" customHeight="1" thickBot="1" x14ac:dyDescent="0.3">
      <c r="A32" s="83" t="s">
        <v>81</v>
      </c>
      <c r="B32" s="84"/>
      <c r="C32" s="85"/>
      <c r="D32" s="48">
        <f t="shared" ref="D32:K32" si="1">SUMPRODUCT($C$2:$C$31,D2:D31)</f>
        <v>0</v>
      </c>
      <c r="E32" s="49">
        <f t="shared" si="1"/>
        <v>0</v>
      </c>
      <c r="F32" s="49">
        <f t="shared" si="1"/>
        <v>0</v>
      </c>
      <c r="G32" s="49">
        <f t="shared" si="1"/>
        <v>0</v>
      </c>
      <c r="H32" s="49">
        <f t="shared" si="1"/>
        <v>0</v>
      </c>
      <c r="I32" s="49">
        <f t="shared" si="1"/>
        <v>0</v>
      </c>
      <c r="J32" s="49">
        <f t="shared" si="1"/>
        <v>0</v>
      </c>
      <c r="K32" s="49">
        <f t="shared" si="1"/>
        <v>0</v>
      </c>
      <c r="L32" s="49">
        <f t="shared" ref="L32:S32" si="2">SUMPRODUCT($C$2:$C$31,L2:L31)</f>
        <v>0</v>
      </c>
      <c r="M32" s="49">
        <f t="shared" si="2"/>
        <v>0</v>
      </c>
      <c r="N32" s="49">
        <f t="shared" si="2"/>
        <v>0</v>
      </c>
      <c r="O32" s="49">
        <f t="shared" si="2"/>
        <v>0</v>
      </c>
      <c r="P32" s="49">
        <f t="shared" si="2"/>
        <v>0</v>
      </c>
      <c r="Q32" s="49">
        <f t="shared" si="2"/>
        <v>0</v>
      </c>
      <c r="R32" s="49">
        <f t="shared" si="2"/>
        <v>0</v>
      </c>
      <c r="S32" s="50">
        <f t="shared" si="2"/>
        <v>0</v>
      </c>
    </row>
    <row r="33" spans="1:19" ht="17.25" thickBot="1" x14ac:dyDescent="0.3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</row>
    <row r="34" spans="1:19" ht="33.75" customHeight="1" thickBot="1" x14ac:dyDescent="0.3">
      <c r="A34" s="51" t="s">
        <v>78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61" t="s">
        <v>118</v>
      </c>
      <c r="R34" s="59"/>
      <c r="S34" s="60"/>
    </row>
    <row r="35" spans="1:19" ht="33.75" customHeight="1" thickBot="1" x14ac:dyDescent="0.3">
      <c r="A35" s="52" t="s">
        <v>7</v>
      </c>
      <c r="B35" s="87"/>
      <c r="C35" s="87"/>
      <c r="D35" s="87"/>
      <c r="E35" s="88"/>
      <c r="F35" s="89" t="s">
        <v>82</v>
      </c>
      <c r="G35" s="90"/>
      <c r="H35" s="86"/>
      <c r="I35" s="86"/>
      <c r="J35" s="95"/>
      <c r="K35" s="53" t="s">
        <v>94</v>
      </c>
      <c r="L35" s="91">
        <f>SUM(S3:S31)</f>
        <v>0</v>
      </c>
      <c r="M35" s="92"/>
      <c r="N35" s="93" t="s">
        <v>8</v>
      </c>
      <c r="O35" s="94"/>
      <c r="P35" s="98">
        <f>S32</f>
        <v>0</v>
      </c>
      <c r="Q35" s="98"/>
      <c r="R35" s="98"/>
      <c r="S35" s="99"/>
    </row>
    <row r="36" spans="1:19" ht="33.75" customHeight="1" thickBot="1" x14ac:dyDescent="0.3">
      <c r="A36" s="52" t="s">
        <v>10</v>
      </c>
      <c r="B36" s="87"/>
      <c r="C36" s="87"/>
      <c r="D36" s="87"/>
      <c r="E36" s="88"/>
      <c r="F36" s="54" t="s">
        <v>11</v>
      </c>
      <c r="G36" s="86"/>
      <c r="H36" s="86"/>
      <c r="I36" s="95"/>
      <c r="J36" s="53" t="s">
        <v>12</v>
      </c>
      <c r="K36" s="86"/>
      <c r="L36" s="86"/>
      <c r="M36" s="95"/>
      <c r="N36" s="89" t="s">
        <v>9</v>
      </c>
      <c r="O36" s="90"/>
      <c r="P36" s="86"/>
      <c r="Q36" s="86"/>
      <c r="R36" s="55"/>
      <c r="S36" s="56"/>
    </row>
    <row r="37" spans="1:19" ht="33.75" customHeight="1" thickBot="1" x14ac:dyDescent="0.3">
      <c r="A37" s="52" t="s">
        <v>95</v>
      </c>
      <c r="B37" s="86"/>
      <c r="C37" s="86"/>
      <c r="D37" s="86"/>
      <c r="E37" s="95"/>
      <c r="F37" s="54" t="s">
        <v>96</v>
      </c>
      <c r="G37" s="57"/>
      <c r="H37" s="86"/>
      <c r="I37" s="95"/>
      <c r="J37" s="100" t="s">
        <v>117</v>
      </c>
      <c r="K37" s="101"/>
      <c r="L37" s="101"/>
      <c r="M37" s="101"/>
      <c r="N37" s="101"/>
      <c r="O37" s="101"/>
      <c r="P37" s="101"/>
      <c r="Q37" s="101"/>
      <c r="R37" s="101"/>
      <c r="S37" s="102"/>
    </row>
    <row r="38" spans="1:19" ht="33.75" customHeight="1" thickBot="1" x14ac:dyDescent="0.3">
      <c r="A38" s="58" t="s">
        <v>116</v>
      </c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7"/>
    </row>
    <row r="40" spans="1:19" x14ac:dyDescent="0.25">
      <c r="A40" s="42" t="s">
        <v>115</v>
      </c>
      <c r="B40" s="43"/>
      <c r="C40" s="43"/>
      <c r="D40" s="43"/>
      <c r="E40" s="43"/>
      <c r="F40" s="44" t="s">
        <v>108</v>
      </c>
      <c r="H40" s="42"/>
      <c r="J40" s="42"/>
      <c r="K40" s="42"/>
      <c r="L40" s="42"/>
      <c r="M40" s="42" t="s">
        <v>105</v>
      </c>
      <c r="N40" s="42"/>
      <c r="O40" s="44"/>
    </row>
    <row r="41" spans="1:19" x14ac:dyDescent="0.25">
      <c r="A41" s="42" t="s">
        <v>13</v>
      </c>
      <c r="B41" s="42"/>
      <c r="C41" s="42"/>
      <c r="D41" s="42"/>
      <c r="E41" s="42"/>
      <c r="F41" s="44" t="s">
        <v>237</v>
      </c>
      <c r="H41" s="42"/>
      <c r="J41" s="42"/>
      <c r="K41" s="42"/>
      <c r="L41" s="42"/>
      <c r="M41" s="42" t="s">
        <v>104</v>
      </c>
      <c r="N41" s="42"/>
      <c r="O41" s="44"/>
    </row>
    <row r="42" spans="1:19" x14ac:dyDescent="0.25">
      <c r="A42" s="42" t="s">
        <v>101</v>
      </c>
      <c r="B42" s="44"/>
      <c r="C42" s="44"/>
      <c r="D42" s="44"/>
      <c r="E42" s="44"/>
      <c r="F42" s="42" t="s">
        <v>109</v>
      </c>
      <c r="H42" s="42"/>
      <c r="J42" s="42"/>
      <c r="K42" s="42"/>
      <c r="L42" s="42"/>
      <c r="M42" s="42" t="s">
        <v>103</v>
      </c>
      <c r="N42" s="42"/>
      <c r="O42" s="44"/>
    </row>
    <row r="43" spans="1:19" x14ac:dyDescent="0.25">
      <c r="A43" s="42" t="s">
        <v>14</v>
      </c>
      <c r="B43" s="42"/>
      <c r="C43" s="42"/>
      <c r="D43" s="42"/>
      <c r="E43" s="42"/>
      <c r="F43" s="42" t="s">
        <v>107</v>
      </c>
      <c r="H43" s="42"/>
      <c r="J43" s="42"/>
      <c r="K43" s="42"/>
      <c r="L43" s="42"/>
      <c r="M43" s="44" t="s">
        <v>102</v>
      </c>
      <c r="N43" s="42"/>
      <c r="O43" s="44"/>
    </row>
    <row r="44" spans="1:19" x14ac:dyDescent="0.25">
      <c r="A44" s="46" t="s">
        <v>97</v>
      </c>
      <c r="B44" s="42"/>
      <c r="C44" s="42"/>
      <c r="D44" s="42"/>
      <c r="E44" s="42"/>
      <c r="F44" s="42" t="s">
        <v>106</v>
      </c>
      <c r="H44" s="42"/>
      <c r="J44" s="42"/>
      <c r="K44" s="42"/>
      <c r="L44" s="42"/>
      <c r="N44" s="42"/>
      <c r="O44" s="44"/>
    </row>
    <row r="45" spans="1:19" x14ac:dyDescent="0.25">
      <c r="B45" s="42"/>
      <c r="C45" s="42"/>
      <c r="D45" s="42"/>
      <c r="E45" s="42"/>
      <c r="H45" s="42"/>
      <c r="J45" s="42"/>
      <c r="K45" s="42"/>
      <c r="L45" s="42"/>
      <c r="N45" s="42"/>
      <c r="O45" s="44"/>
    </row>
    <row r="46" spans="1:19" x14ac:dyDescent="0.25">
      <c r="B46" s="46"/>
      <c r="C46" s="42"/>
      <c r="D46" s="42"/>
      <c r="E46" s="42"/>
      <c r="H46" s="46"/>
      <c r="J46" s="42"/>
      <c r="K46" s="42"/>
      <c r="L46" s="42"/>
      <c r="N46" s="42"/>
      <c r="O46" s="44"/>
    </row>
  </sheetData>
  <sheetProtection password="CC21" sheet="1" objects="1" scenarios="1"/>
  <mergeCells count="17">
    <mergeCell ref="H37:I37"/>
    <mergeCell ref="B38:S38"/>
    <mergeCell ref="P35:S35"/>
    <mergeCell ref="J37:S37"/>
    <mergeCell ref="H35:J35"/>
    <mergeCell ref="B36:E36"/>
    <mergeCell ref="N36:O36"/>
    <mergeCell ref="G36:I36"/>
    <mergeCell ref="K36:M36"/>
    <mergeCell ref="P36:Q36"/>
    <mergeCell ref="B37:E37"/>
    <mergeCell ref="A32:C32"/>
    <mergeCell ref="B34:P34"/>
    <mergeCell ref="B35:E35"/>
    <mergeCell ref="F35:G35"/>
    <mergeCell ref="L35:M35"/>
    <mergeCell ref="N35:O35"/>
  </mergeCells>
  <phoneticPr fontId="1" type="noConversion"/>
  <dataValidations count="3">
    <dataValidation type="list" allowBlank="1" showInputMessage="1" showErrorMessage="1" sqref="D2:R31">
      <formula1>"1,2,3,4,5,6,7,8,9,10,11,12,13,14,15,16,17,18,19,20"</formula1>
    </dataValidation>
    <dataValidation type="list" allowBlank="1" showInputMessage="1" showErrorMessage="1" sqref="H37">
      <formula1>"宅配,店到店,自取"</formula1>
    </dataValidation>
    <dataValidation type="list" allowBlank="1" showInputMessage="1" showErrorMessage="1" sqref="B37">
      <formula1>"貨到付款,信用卡(傳真),匯款"</formula1>
    </dataValidation>
  </dataValidations>
  <printOptions horizontalCentered="1"/>
  <pageMargins left="0.23622047244094491" right="0.23622047244094491" top="0.35433070866141736" bottom="0.15748031496062992" header="0.31496062992125984" footer="0.31496062992125984"/>
  <pageSetup paperSize="9" scale="65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定價!$A$1:$A$120</xm:f>
          </x14:formula1>
          <xm:sqref>A2:A31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topLeftCell="A10" workbookViewId="0">
      <selection activeCell="F11" sqref="F11"/>
    </sheetView>
  </sheetViews>
  <sheetFormatPr defaultRowHeight="16.5" x14ac:dyDescent="0.25"/>
  <cols>
    <col min="1" max="1" width="7.875" style="4" customWidth="1"/>
    <col min="2" max="2" width="5.5" style="4" bestFit="1" customWidth="1"/>
    <col min="3" max="3" width="29.375" style="4" bestFit="1" customWidth="1"/>
    <col min="4" max="6" width="5.5" style="4" bestFit="1" customWidth="1"/>
    <col min="7" max="7" width="6.625" style="4" customWidth="1"/>
    <col min="8" max="8" width="2.25" style="4" customWidth="1"/>
    <col min="9" max="9" width="7.875" style="4" customWidth="1"/>
    <col min="10" max="10" width="5.5" style="4" bestFit="1" customWidth="1"/>
    <col min="11" max="11" width="29.375" style="4" customWidth="1"/>
    <col min="12" max="12" width="6" style="4" bestFit="1" customWidth="1"/>
    <col min="13" max="14" width="5.5" style="4" bestFit="1" customWidth="1"/>
    <col min="15" max="15" width="6.625" style="4" customWidth="1"/>
    <col min="16" max="16384" width="9" style="4"/>
  </cols>
  <sheetData>
    <row r="1" spans="1:15" x14ac:dyDescent="0.25">
      <c r="A1" s="116"/>
      <c r="B1" s="116"/>
      <c r="C1" s="118" t="s">
        <v>93</v>
      </c>
      <c r="D1" s="119"/>
      <c r="E1" s="119"/>
      <c r="F1" s="119"/>
      <c r="G1" s="119"/>
      <c r="H1" s="119"/>
      <c r="I1" s="119"/>
      <c r="J1" s="119"/>
      <c r="K1" s="119"/>
      <c r="L1" s="116" t="s">
        <v>91</v>
      </c>
      <c r="M1" s="116"/>
      <c r="N1" s="116"/>
      <c r="O1" s="116"/>
    </row>
    <row r="2" spans="1:15" ht="17.25" thickBot="1" x14ac:dyDescent="0.3">
      <c r="A2" s="117"/>
      <c r="B2" s="117"/>
      <c r="C2" s="119"/>
      <c r="D2" s="119"/>
      <c r="E2" s="119"/>
      <c r="F2" s="119"/>
      <c r="G2" s="119"/>
      <c r="H2" s="119"/>
      <c r="I2" s="119"/>
      <c r="J2" s="119"/>
      <c r="K2" s="119"/>
      <c r="L2" s="84" t="s">
        <v>92</v>
      </c>
      <c r="M2" s="84"/>
      <c r="N2" s="84"/>
      <c r="O2" s="84"/>
    </row>
    <row r="3" spans="1:15" s="15" customFormat="1" ht="18.600000000000001" customHeight="1" thickBot="1" x14ac:dyDescent="0.3">
      <c r="A3" s="21"/>
      <c r="B3" s="81" t="s">
        <v>21</v>
      </c>
      <c r="C3" s="81" t="s">
        <v>18</v>
      </c>
      <c r="D3" s="81" t="s">
        <v>0</v>
      </c>
      <c r="E3" s="81" t="s">
        <v>19</v>
      </c>
      <c r="F3" s="81" t="s">
        <v>1</v>
      </c>
      <c r="G3" s="82" t="s">
        <v>2</v>
      </c>
      <c r="H3" s="22"/>
      <c r="I3" s="23"/>
      <c r="J3" s="24" t="s">
        <v>21</v>
      </c>
      <c r="K3" s="24" t="s">
        <v>18</v>
      </c>
      <c r="L3" s="24" t="s">
        <v>0</v>
      </c>
      <c r="M3" s="24" t="s">
        <v>19</v>
      </c>
      <c r="N3" s="24" t="s">
        <v>1</v>
      </c>
      <c r="O3" s="25" t="s">
        <v>2</v>
      </c>
    </row>
    <row r="4" spans="1:15" ht="18.600000000000001" customHeight="1" x14ac:dyDescent="0.25">
      <c r="A4" s="120" t="s">
        <v>121</v>
      </c>
      <c r="B4" s="13" t="s">
        <v>122</v>
      </c>
      <c r="C4" s="26" t="s">
        <v>131</v>
      </c>
      <c r="D4" s="13" t="s">
        <v>129</v>
      </c>
      <c r="E4" s="13">
        <v>400</v>
      </c>
      <c r="F4" s="5"/>
      <c r="G4" s="27">
        <f>E4*F4</f>
        <v>0</v>
      </c>
      <c r="H4" s="28"/>
      <c r="I4" s="136" t="s">
        <v>199</v>
      </c>
      <c r="J4" s="13" t="s">
        <v>190</v>
      </c>
      <c r="K4" s="70" t="s">
        <v>181</v>
      </c>
      <c r="L4" s="13" t="s">
        <v>90</v>
      </c>
      <c r="M4" s="13">
        <v>700</v>
      </c>
      <c r="N4" s="5"/>
      <c r="O4" s="29">
        <f t="shared" ref="O4:O39" si="0">M4*N4</f>
        <v>0</v>
      </c>
    </row>
    <row r="5" spans="1:15" ht="18.600000000000001" customHeight="1" x14ac:dyDescent="0.25">
      <c r="A5" s="121"/>
      <c r="B5" s="11" t="s">
        <v>123</v>
      </c>
      <c r="C5" s="30" t="s">
        <v>130</v>
      </c>
      <c r="D5" s="11" t="s">
        <v>129</v>
      </c>
      <c r="E5" s="11">
        <v>400</v>
      </c>
      <c r="F5" s="7"/>
      <c r="G5" s="31">
        <f t="shared" ref="G5:G39" si="1">E5*F5</f>
        <v>0</v>
      </c>
      <c r="H5" s="28"/>
      <c r="I5" s="137"/>
      <c r="J5" s="11" t="s">
        <v>191</v>
      </c>
      <c r="K5" s="69" t="s">
        <v>182</v>
      </c>
      <c r="L5" s="11" t="s">
        <v>129</v>
      </c>
      <c r="M5" s="11">
        <v>700</v>
      </c>
      <c r="N5" s="7"/>
      <c r="O5" s="32">
        <f t="shared" si="0"/>
        <v>0</v>
      </c>
    </row>
    <row r="6" spans="1:15" ht="18.600000000000001" customHeight="1" x14ac:dyDescent="0.25">
      <c r="A6" s="121"/>
      <c r="B6" s="11" t="s">
        <v>124</v>
      </c>
      <c r="C6" s="30" t="s">
        <v>132</v>
      </c>
      <c r="D6" s="11" t="s">
        <v>129</v>
      </c>
      <c r="E6" s="11">
        <v>400</v>
      </c>
      <c r="F6" s="7"/>
      <c r="G6" s="31">
        <f t="shared" si="1"/>
        <v>0</v>
      </c>
      <c r="H6" s="28"/>
      <c r="I6" s="137"/>
      <c r="J6" s="11" t="s">
        <v>192</v>
      </c>
      <c r="K6" s="69" t="s">
        <v>183</v>
      </c>
      <c r="L6" s="11" t="s">
        <v>90</v>
      </c>
      <c r="M6" s="11">
        <v>700</v>
      </c>
      <c r="N6" s="7"/>
      <c r="O6" s="32">
        <f t="shared" si="0"/>
        <v>0</v>
      </c>
    </row>
    <row r="7" spans="1:15" ht="18.600000000000001" customHeight="1" x14ac:dyDescent="0.25">
      <c r="A7" s="121"/>
      <c r="B7" s="11" t="s">
        <v>125</v>
      </c>
      <c r="C7" s="30" t="s">
        <v>133</v>
      </c>
      <c r="D7" s="11" t="s">
        <v>129</v>
      </c>
      <c r="E7" s="11">
        <v>400</v>
      </c>
      <c r="F7" s="7"/>
      <c r="G7" s="31">
        <f t="shared" si="1"/>
        <v>0</v>
      </c>
      <c r="H7" s="28"/>
      <c r="I7" s="137"/>
      <c r="J7" s="11" t="s">
        <v>193</v>
      </c>
      <c r="K7" s="69" t="s">
        <v>184</v>
      </c>
      <c r="L7" s="11" t="s">
        <v>129</v>
      </c>
      <c r="M7" s="11">
        <v>700</v>
      </c>
      <c r="N7" s="7"/>
      <c r="O7" s="32">
        <f t="shared" si="0"/>
        <v>0</v>
      </c>
    </row>
    <row r="8" spans="1:15" ht="18.600000000000001" customHeight="1" x14ac:dyDescent="0.25">
      <c r="A8" s="121"/>
      <c r="B8" s="11" t="s">
        <v>126</v>
      </c>
      <c r="C8" s="30" t="s">
        <v>134</v>
      </c>
      <c r="D8" s="11" t="s">
        <v>129</v>
      </c>
      <c r="E8" s="11">
        <v>400</v>
      </c>
      <c r="F8" s="7"/>
      <c r="G8" s="31">
        <f t="shared" si="1"/>
        <v>0</v>
      </c>
      <c r="H8" s="28"/>
      <c r="I8" s="137"/>
      <c r="J8" s="11" t="s">
        <v>194</v>
      </c>
      <c r="K8" s="69" t="s">
        <v>185</v>
      </c>
      <c r="L8" s="11" t="s">
        <v>90</v>
      </c>
      <c r="M8" s="11">
        <v>700</v>
      </c>
      <c r="N8" s="7"/>
      <c r="O8" s="32">
        <f t="shared" si="0"/>
        <v>0</v>
      </c>
    </row>
    <row r="9" spans="1:15" ht="18.600000000000001" customHeight="1" x14ac:dyDescent="0.25">
      <c r="A9" s="121"/>
      <c r="B9" s="11" t="s">
        <v>127</v>
      </c>
      <c r="C9" s="30" t="s">
        <v>135</v>
      </c>
      <c r="D9" s="11" t="s">
        <v>129</v>
      </c>
      <c r="E9" s="11">
        <v>400</v>
      </c>
      <c r="F9" s="7"/>
      <c r="G9" s="31">
        <f t="shared" si="1"/>
        <v>0</v>
      </c>
      <c r="H9" s="28"/>
      <c r="I9" s="137"/>
      <c r="J9" s="11" t="s">
        <v>195</v>
      </c>
      <c r="K9" s="69" t="s">
        <v>186</v>
      </c>
      <c r="L9" s="11" t="s">
        <v>129</v>
      </c>
      <c r="M9" s="11">
        <v>700</v>
      </c>
      <c r="N9" s="7"/>
      <c r="O9" s="32">
        <f t="shared" si="0"/>
        <v>0</v>
      </c>
    </row>
    <row r="10" spans="1:15" ht="18.600000000000001" customHeight="1" x14ac:dyDescent="0.25">
      <c r="A10" s="121"/>
      <c r="B10" s="11" t="s">
        <v>128</v>
      </c>
      <c r="C10" s="30" t="s">
        <v>136</v>
      </c>
      <c r="D10" s="11" t="s">
        <v>129</v>
      </c>
      <c r="E10" s="11">
        <v>400</v>
      </c>
      <c r="F10" s="7"/>
      <c r="G10" s="31">
        <f t="shared" si="1"/>
        <v>0</v>
      </c>
      <c r="H10" s="28"/>
      <c r="I10" s="137"/>
      <c r="J10" s="11" t="s">
        <v>196</v>
      </c>
      <c r="K10" s="69" t="s">
        <v>187</v>
      </c>
      <c r="L10" s="11" t="s">
        <v>90</v>
      </c>
      <c r="M10" s="11">
        <v>700</v>
      </c>
      <c r="N10" s="7"/>
      <c r="O10" s="32">
        <f t="shared" si="0"/>
        <v>0</v>
      </c>
    </row>
    <row r="11" spans="1:15" ht="18.600000000000001" customHeight="1" x14ac:dyDescent="0.25">
      <c r="A11" s="121"/>
      <c r="B11" s="11" t="s">
        <v>22</v>
      </c>
      <c r="C11" s="30" t="s">
        <v>137</v>
      </c>
      <c r="D11" s="11" t="s">
        <v>129</v>
      </c>
      <c r="E11" s="11">
        <v>400</v>
      </c>
      <c r="F11" s="7"/>
      <c r="G11" s="31">
        <f t="shared" si="1"/>
        <v>0</v>
      </c>
      <c r="H11" s="28"/>
      <c r="I11" s="137"/>
      <c r="J11" s="11" t="s">
        <v>197</v>
      </c>
      <c r="K11" s="69" t="s">
        <v>188</v>
      </c>
      <c r="L11" s="11" t="s">
        <v>129</v>
      </c>
      <c r="M11" s="11">
        <v>700</v>
      </c>
      <c r="N11" s="7"/>
      <c r="O11" s="31">
        <f t="shared" si="0"/>
        <v>0</v>
      </c>
    </row>
    <row r="12" spans="1:15" ht="18.600000000000001" customHeight="1" thickBot="1" x14ac:dyDescent="0.3">
      <c r="A12" s="121"/>
      <c r="B12" s="64" t="s">
        <v>139</v>
      </c>
      <c r="C12" s="35" t="s">
        <v>138</v>
      </c>
      <c r="D12" s="64" t="s">
        <v>129</v>
      </c>
      <c r="E12" s="64">
        <v>400</v>
      </c>
      <c r="F12" s="9"/>
      <c r="G12" s="71">
        <f t="shared" si="1"/>
        <v>0</v>
      </c>
      <c r="H12" s="28"/>
      <c r="I12" s="137"/>
      <c r="J12" s="64" t="s">
        <v>198</v>
      </c>
      <c r="K12" s="76" t="s">
        <v>189</v>
      </c>
      <c r="L12" s="64" t="s">
        <v>90</v>
      </c>
      <c r="M12" s="64">
        <v>700</v>
      </c>
      <c r="N12" s="9"/>
      <c r="O12" s="71">
        <f t="shared" si="0"/>
        <v>0</v>
      </c>
    </row>
    <row r="13" spans="1:15" ht="18.600000000000001" customHeight="1" x14ac:dyDescent="0.25">
      <c r="A13" s="121"/>
      <c r="B13" s="103" t="s">
        <v>142</v>
      </c>
      <c r="C13" s="5"/>
      <c r="D13" s="13" t="s">
        <v>140</v>
      </c>
      <c r="E13" s="13" t="str">
        <f>IFERROR(VLOOKUP(C13,定價!A:C,3,0),"")</f>
        <v/>
      </c>
      <c r="F13" s="123"/>
      <c r="G13" s="125" t="str">
        <f>IFERROR(F13*(E13+E14)," ")</f>
        <v xml:space="preserve"> </v>
      </c>
      <c r="H13" s="28"/>
      <c r="I13" s="138"/>
      <c r="J13" s="103" t="s">
        <v>202</v>
      </c>
      <c r="K13" s="5"/>
      <c r="L13" s="13" t="s">
        <v>140</v>
      </c>
      <c r="M13" s="13" t="str">
        <f>IFERROR(VLOOKUP(K13,定價!I:K,3,0),"")</f>
        <v/>
      </c>
      <c r="N13" s="106"/>
      <c r="O13" s="126" t="str">
        <f>IFERROR((M13+M14+M15+M16)*N13," ")</f>
        <v xml:space="preserve"> </v>
      </c>
    </row>
    <row r="14" spans="1:15" ht="18.600000000000001" customHeight="1" thickBot="1" x14ac:dyDescent="0.3">
      <c r="A14" s="122"/>
      <c r="B14" s="105"/>
      <c r="C14" s="8"/>
      <c r="D14" s="12" t="s">
        <v>141</v>
      </c>
      <c r="E14" s="12" t="str">
        <f>IFERROR(VLOOKUP(C14,定價!A:C,3,0),"")</f>
        <v/>
      </c>
      <c r="F14" s="124"/>
      <c r="G14" s="85"/>
      <c r="H14" s="28"/>
      <c r="I14" s="138"/>
      <c r="J14" s="104"/>
      <c r="K14" s="7"/>
      <c r="L14" s="11" t="s">
        <v>140</v>
      </c>
      <c r="M14" s="11" t="str">
        <f>IFERROR(VLOOKUP(K14,定價!I:K,3,0),"")</f>
        <v/>
      </c>
      <c r="N14" s="107"/>
      <c r="O14" s="127"/>
    </row>
    <row r="15" spans="1:15" ht="18.600000000000001" customHeight="1" x14ac:dyDescent="0.25">
      <c r="A15" s="120" t="s">
        <v>200</v>
      </c>
      <c r="B15" s="34" t="s">
        <v>143</v>
      </c>
      <c r="C15" s="66" t="s">
        <v>152</v>
      </c>
      <c r="D15" s="13" t="s">
        <v>129</v>
      </c>
      <c r="E15" s="13">
        <v>500</v>
      </c>
      <c r="F15" s="5"/>
      <c r="G15" s="27">
        <f t="shared" si="1"/>
        <v>0</v>
      </c>
      <c r="H15" s="28"/>
      <c r="I15" s="138"/>
      <c r="J15" s="104"/>
      <c r="K15" s="7"/>
      <c r="L15" s="11" t="s">
        <v>140</v>
      </c>
      <c r="M15" s="11" t="str">
        <f>IFERROR(VLOOKUP(K15,定價!I:K,3,0),"")</f>
        <v/>
      </c>
      <c r="N15" s="107"/>
      <c r="O15" s="127"/>
    </row>
    <row r="16" spans="1:15" ht="18.600000000000001" customHeight="1" thickBot="1" x14ac:dyDescent="0.3">
      <c r="A16" s="121"/>
      <c r="B16" s="33" t="s">
        <v>144</v>
      </c>
      <c r="C16" s="63" t="s">
        <v>153</v>
      </c>
      <c r="D16" s="11" t="s">
        <v>129</v>
      </c>
      <c r="E16" s="11">
        <v>500</v>
      </c>
      <c r="F16" s="7"/>
      <c r="G16" s="31">
        <f t="shared" si="1"/>
        <v>0</v>
      </c>
      <c r="H16" s="28"/>
      <c r="I16" s="139"/>
      <c r="J16" s="105"/>
      <c r="K16" s="8"/>
      <c r="L16" s="12" t="s">
        <v>141</v>
      </c>
      <c r="M16" s="12" t="str">
        <f>IFERROR(VLOOKUP(K16,定價!I:K,3,0),"")</f>
        <v/>
      </c>
      <c r="N16" s="108"/>
      <c r="O16" s="128"/>
    </row>
    <row r="17" spans="1:15" ht="18.600000000000001" customHeight="1" x14ac:dyDescent="0.25">
      <c r="A17" s="121"/>
      <c r="B17" s="33" t="s">
        <v>145</v>
      </c>
      <c r="C17" s="63" t="s">
        <v>154</v>
      </c>
      <c r="D17" s="11" t="s">
        <v>129</v>
      </c>
      <c r="E17" s="11">
        <v>500</v>
      </c>
      <c r="F17" s="7"/>
      <c r="G17" s="31">
        <f t="shared" si="1"/>
        <v>0</v>
      </c>
      <c r="H17" s="28"/>
      <c r="I17" s="140" t="s">
        <v>210</v>
      </c>
      <c r="J17" s="74" t="s">
        <v>206</v>
      </c>
      <c r="K17" s="66" t="s">
        <v>203</v>
      </c>
      <c r="L17" s="13" t="s">
        <v>90</v>
      </c>
      <c r="M17" s="13">
        <v>500</v>
      </c>
      <c r="N17" s="5"/>
      <c r="O17" s="27">
        <f t="shared" si="0"/>
        <v>0</v>
      </c>
    </row>
    <row r="18" spans="1:15" ht="18.600000000000001" customHeight="1" x14ac:dyDescent="0.25">
      <c r="A18" s="121"/>
      <c r="B18" s="33" t="s">
        <v>146</v>
      </c>
      <c r="C18" s="63" t="s">
        <v>155</v>
      </c>
      <c r="D18" s="11" t="s">
        <v>129</v>
      </c>
      <c r="E18" s="11">
        <v>500</v>
      </c>
      <c r="F18" s="7"/>
      <c r="G18" s="31">
        <f t="shared" si="1"/>
        <v>0</v>
      </c>
      <c r="H18" s="28"/>
      <c r="I18" s="141"/>
      <c r="J18" s="11" t="s">
        <v>207</v>
      </c>
      <c r="K18" s="63" t="s">
        <v>204</v>
      </c>
      <c r="L18" s="11" t="s">
        <v>129</v>
      </c>
      <c r="M18" s="11">
        <v>500</v>
      </c>
      <c r="N18" s="7"/>
      <c r="O18" s="31">
        <f t="shared" si="0"/>
        <v>0</v>
      </c>
    </row>
    <row r="19" spans="1:15" ht="18.600000000000001" customHeight="1" thickBot="1" x14ac:dyDescent="0.3">
      <c r="A19" s="121"/>
      <c r="B19" s="33" t="s">
        <v>147</v>
      </c>
      <c r="C19" s="63" t="s">
        <v>156</v>
      </c>
      <c r="D19" s="11" t="s">
        <v>129</v>
      </c>
      <c r="E19" s="11">
        <v>500</v>
      </c>
      <c r="F19" s="7"/>
      <c r="G19" s="31">
        <f t="shared" si="1"/>
        <v>0</v>
      </c>
      <c r="H19" s="28"/>
      <c r="I19" s="141"/>
      <c r="J19" s="64" t="s">
        <v>208</v>
      </c>
      <c r="K19" s="68" t="s">
        <v>205</v>
      </c>
      <c r="L19" s="64" t="s">
        <v>90</v>
      </c>
      <c r="M19" s="64">
        <v>500</v>
      </c>
      <c r="N19" s="9"/>
      <c r="O19" s="71">
        <f t="shared" si="0"/>
        <v>0</v>
      </c>
    </row>
    <row r="20" spans="1:15" ht="18.600000000000001" customHeight="1" x14ac:dyDescent="0.25">
      <c r="A20" s="121"/>
      <c r="B20" s="33" t="s">
        <v>148</v>
      </c>
      <c r="C20" s="63" t="s">
        <v>157</v>
      </c>
      <c r="D20" s="11" t="s">
        <v>129</v>
      </c>
      <c r="E20" s="11">
        <v>500</v>
      </c>
      <c r="F20" s="7"/>
      <c r="G20" s="31">
        <f t="shared" si="1"/>
        <v>0</v>
      </c>
      <c r="H20" s="28"/>
      <c r="I20" s="121"/>
      <c r="J20" s="103" t="s">
        <v>211</v>
      </c>
      <c r="K20" s="5"/>
      <c r="L20" s="13" t="s">
        <v>209</v>
      </c>
      <c r="M20" s="13" t="str">
        <f>IFERROR(VLOOKUP(K20,定價!A:C,3,0),"")</f>
        <v/>
      </c>
      <c r="N20" s="106"/>
      <c r="O20" s="126" t="str">
        <f>IFERROR((M20+M21+M22)*N20," ")</f>
        <v xml:space="preserve"> </v>
      </c>
    </row>
    <row r="21" spans="1:15" ht="18.600000000000001" customHeight="1" x14ac:dyDescent="0.25">
      <c r="A21" s="121"/>
      <c r="B21" s="33" t="s">
        <v>149</v>
      </c>
      <c r="C21" s="63" t="s">
        <v>158</v>
      </c>
      <c r="D21" s="11" t="s">
        <v>129</v>
      </c>
      <c r="E21" s="11">
        <v>500</v>
      </c>
      <c r="F21" s="7"/>
      <c r="G21" s="31">
        <f t="shared" si="1"/>
        <v>0</v>
      </c>
      <c r="H21" s="28"/>
      <c r="I21" s="121"/>
      <c r="J21" s="104"/>
      <c r="K21" s="7"/>
      <c r="L21" s="11" t="s">
        <v>209</v>
      </c>
      <c r="M21" s="11" t="str">
        <f>IFERROR(VLOOKUP(K21,定價!A:C,3,0),"")</f>
        <v/>
      </c>
      <c r="N21" s="107"/>
      <c r="O21" s="127"/>
    </row>
    <row r="22" spans="1:15" ht="18.600000000000001" customHeight="1" thickBot="1" x14ac:dyDescent="0.3">
      <c r="A22" s="121"/>
      <c r="B22" s="33" t="s">
        <v>150</v>
      </c>
      <c r="C22" s="63" t="s">
        <v>159</v>
      </c>
      <c r="D22" s="11" t="s">
        <v>129</v>
      </c>
      <c r="E22" s="11">
        <v>500</v>
      </c>
      <c r="F22" s="7"/>
      <c r="G22" s="31">
        <f t="shared" si="1"/>
        <v>0</v>
      </c>
      <c r="H22" s="28"/>
      <c r="I22" s="122"/>
      <c r="J22" s="105"/>
      <c r="K22" s="8"/>
      <c r="L22" s="12" t="s">
        <v>209</v>
      </c>
      <c r="M22" s="12" t="str">
        <f>IFERROR(VLOOKUP(K22,定價!A:C,3,0),"")</f>
        <v/>
      </c>
      <c r="N22" s="108"/>
      <c r="O22" s="128"/>
    </row>
    <row r="23" spans="1:15" ht="18.600000000000001" customHeight="1" thickBot="1" x14ac:dyDescent="0.3">
      <c r="A23" s="121"/>
      <c r="B23" s="67" t="s">
        <v>151</v>
      </c>
      <c r="C23" s="68" t="s">
        <v>160</v>
      </c>
      <c r="D23" s="64" t="s">
        <v>129</v>
      </c>
      <c r="E23" s="64">
        <v>500</v>
      </c>
      <c r="F23" s="9"/>
      <c r="G23" s="71">
        <f t="shared" si="1"/>
        <v>0</v>
      </c>
      <c r="H23" s="28"/>
      <c r="I23" s="112" t="s">
        <v>236</v>
      </c>
      <c r="J23" s="13" t="s">
        <v>212</v>
      </c>
      <c r="K23" s="66" t="s">
        <v>216</v>
      </c>
      <c r="L23" s="13" t="s">
        <v>90</v>
      </c>
      <c r="M23" s="13">
        <v>500</v>
      </c>
      <c r="N23" s="5"/>
      <c r="O23" s="27">
        <f t="shared" si="0"/>
        <v>0</v>
      </c>
    </row>
    <row r="24" spans="1:15" ht="18.600000000000001" customHeight="1" x14ac:dyDescent="0.25">
      <c r="A24" s="121"/>
      <c r="B24" s="133" t="s">
        <v>180</v>
      </c>
      <c r="C24" s="5"/>
      <c r="D24" s="13" t="s">
        <v>140</v>
      </c>
      <c r="E24" s="13" t="str">
        <f>IFERROR(VLOOKUP(C24,定價!A:C,3,0),"")</f>
        <v/>
      </c>
      <c r="F24" s="106"/>
      <c r="G24" s="109" t="str">
        <f>IFERROR((E24+E25+E26)*F24," ")</f>
        <v xml:space="preserve"> </v>
      </c>
      <c r="H24" s="28"/>
      <c r="I24" s="113"/>
      <c r="J24" s="11" t="s">
        <v>213</v>
      </c>
      <c r="K24" s="63" t="s">
        <v>217</v>
      </c>
      <c r="L24" s="11" t="s">
        <v>90</v>
      </c>
      <c r="M24" s="11">
        <v>500</v>
      </c>
      <c r="N24" s="7"/>
      <c r="O24" s="32">
        <f t="shared" si="0"/>
        <v>0</v>
      </c>
    </row>
    <row r="25" spans="1:15" ht="18.600000000000001" customHeight="1" x14ac:dyDescent="0.25">
      <c r="A25" s="121"/>
      <c r="B25" s="134"/>
      <c r="C25" s="7"/>
      <c r="D25" s="11" t="s">
        <v>141</v>
      </c>
      <c r="E25" s="11" t="str">
        <f>IFERROR(VLOOKUP(C25,定價!A:C,3,0),"")</f>
        <v/>
      </c>
      <c r="F25" s="107"/>
      <c r="G25" s="110"/>
      <c r="H25" s="28"/>
      <c r="I25" s="113"/>
      <c r="J25" s="11" t="s">
        <v>214</v>
      </c>
      <c r="K25" s="63" t="s">
        <v>218</v>
      </c>
      <c r="L25" s="11" t="s">
        <v>90</v>
      </c>
      <c r="M25" s="11">
        <v>500</v>
      </c>
      <c r="N25" s="7"/>
      <c r="O25" s="32">
        <f t="shared" si="0"/>
        <v>0</v>
      </c>
    </row>
    <row r="26" spans="1:15" ht="18.600000000000001" customHeight="1" thickBot="1" x14ac:dyDescent="0.3">
      <c r="A26" s="122"/>
      <c r="B26" s="135"/>
      <c r="C26" s="8"/>
      <c r="D26" s="12" t="s">
        <v>141</v>
      </c>
      <c r="E26" s="12" t="str">
        <f>IFERROR(VLOOKUP(C26,定價!A:C,3,0),"")</f>
        <v/>
      </c>
      <c r="F26" s="108"/>
      <c r="G26" s="111"/>
      <c r="H26" s="28"/>
      <c r="I26" s="113"/>
      <c r="J26" s="64" t="s">
        <v>215</v>
      </c>
      <c r="K26" s="68" t="s">
        <v>219</v>
      </c>
      <c r="L26" s="64" t="s">
        <v>90</v>
      </c>
      <c r="M26" s="64">
        <v>500</v>
      </c>
      <c r="N26" s="9"/>
      <c r="O26" s="36">
        <f t="shared" si="0"/>
        <v>0</v>
      </c>
    </row>
    <row r="27" spans="1:15" ht="18.600000000000001" customHeight="1" x14ac:dyDescent="0.25">
      <c r="A27" s="112" t="s">
        <v>201</v>
      </c>
      <c r="B27" s="13" t="s">
        <v>161</v>
      </c>
      <c r="C27" s="66" t="s">
        <v>170</v>
      </c>
      <c r="D27" s="13" t="s">
        <v>129</v>
      </c>
      <c r="E27" s="13">
        <v>600</v>
      </c>
      <c r="F27" s="5"/>
      <c r="G27" s="27">
        <f t="shared" si="1"/>
        <v>0</v>
      </c>
      <c r="H27" s="28"/>
      <c r="I27" s="114"/>
      <c r="J27" s="103" t="s">
        <v>220</v>
      </c>
      <c r="K27" s="5"/>
      <c r="L27" s="13" t="s">
        <v>221</v>
      </c>
      <c r="M27" s="13" t="str">
        <f>IFERROR(VLOOKUP(K27,定價!A:C,3,0),"")</f>
        <v/>
      </c>
      <c r="N27" s="106"/>
      <c r="O27" s="109" t="str">
        <f>IFERROR((M27+M28+M29)*N27," ")</f>
        <v xml:space="preserve"> </v>
      </c>
    </row>
    <row r="28" spans="1:15" ht="18.600000000000001" customHeight="1" x14ac:dyDescent="0.25">
      <c r="A28" s="113"/>
      <c r="B28" s="11" t="s">
        <v>162</v>
      </c>
      <c r="C28" s="63" t="s">
        <v>171</v>
      </c>
      <c r="D28" s="11" t="s">
        <v>129</v>
      </c>
      <c r="E28" s="11">
        <v>600</v>
      </c>
      <c r="F28" s="7"/>
      <c r="G28" s="31">
        <f t="shared" si="1"/>
        <v>0</v>
      </c>
      <c r="H28" s="28"/>
      <c r="I28" s="114"/>
      <c r="J28" s="104"/>
      <c r="K28" s="7"/>
      <c r="L28" s="11" t="s">
        <v>222</v>
      </c>
      <c r="M28" s="11" t="str">
        <f>IFERROR(VLOOKUP(K28,定價!A:C,3,0),"")</f>
        <v/>
      </c>
      <c r="N28" s="107"/>
      <c r="O28" s="110"/>
    </row>
    <row r="29" spans="1:15" ht="18.600000000000001" customHeight="1" thickBot="1" x14ac:dyDescent="0.3">
      <c r="A29" s="113"/>
      <c r="B29" s="11" t="s">
        <v>163</v>
      </c>
      <c r="C29" s="63" t="s">
        <v>172</v>
      </c>
      <c r="D29" s="11" t="s">
        <v>129</v>
      </c>
      <c r="E29" s="11">
        <v>600</v>
      </c>
      <c r="F29" s="7"/>
      <c r="G29" s="31">
        <f t="shared" si="1"/>
        <v>0</v>
      </c>
      <c r="H29" s="28"/>
      <c r="I29" s="115"/>
      <c r="J29" s="105"/>
      <c r="K29" s="8"/>
      <c r="L29" s="12" t="s">
        <v>221</v>
      </c>
      <c r="M29" s="12" t="str">
        <f>IFERROR(VLOOKUP(K29,定價!A:C,3,0),"")</f>
        <v/>
      </c>
      <c r="N29" s="108"/>
      <c r="O29" s="111"/>
    </row>
    <row r="30" spans="1:15" ht="18.600000000000001" customHeight="1" x14ac:dyDescent="0.25">
      <c r="A30" s="113"/>
      <c r="B30" s="11" t="s">
        <v>164</v>
      </c>
      <c r="C30" s="63" t="s">
        <v>173</v>
      </c>
      <c r="D30" s="11" t="s">
        <v>129</v>
      </c>
      <c r="E30" s="11">
        <v>600</v>
      </c>
      <c r="F30" s="7"/>
      <c r="G30" s="31">
        <f t="shared" si="1"/>
        <v>0</v>
      </c>
      <c r="H30" s="28"/>
      <c r="I30" s="112" t="s">
        <v>235</v>
      </c>
      <c r="J30" s="13" t="s">
        <v>223</v>
      </c>
      <c r="K30" s="78" t="s">
        <v>228</v>
      </c>
      <c r="L30" s="13" t="s">
        <v>90</v>
      </c>
      <c r="M30" s="13">
        <v>500</v>
      </c>
      <c r="N30" s="5"/>
      <c r="O30" s="29">
        <f t="shared" si="0"/>
        <v>0</v>
      </c>
    </row>
    <row r="31" spans="1:15" ht="18.600000000000001" customHeight="1" x14ac:dyDescent="0.25">
      <c r="A31" s="113"/>
      <c r="B31" s="11" t="s">
        <v>165</v>
      </c>
      <c r="C31" s="63" t="s">
        <v>174</v>
      </c>
      <c r="D31" s="11" t="s">
        <v>129</v>
      </c>
      <c r="E31" s="11">
        <v>600</v>
      </c>
      <c r="F31" s="7"/>
      <c r="G31" s="31">
        <f t="shared" si="1"/>
        <v>0</v>
      </c>
      <c r="H31" s="28"/>
      <c r="I31" s="113"/>
      <c r="J31" s="11" t="s">
        <v>224</v>
      </c>
      <c r="K31" s="79" t="s">
        <v>229</v>
      </c>
      <c r="L31" s="11" t="s">
        <v>90</v>
      </c>
      <c r="M31" s="11">
        <v>500</v>
      </c>
      <c r="N31" s="7"/>
      <c r="O31" s="32">
        <f t="shared" si="0"/>
        <v>0</v>
      </c>
    </row>
    <row r="32" spans="1:15" ht="18.600000000000001" customHeight="1" x14ac:dyDescent="0.25">
      <c r="A32" s="113"/>
      <c r="B32" s="11" t="s">
        <v>166</v>
      </c>
      <c r="C32" s="63" t="s">
        <v>175</v>
      </c>
      <c r="D32" s="11" t="s">
        <v>129</v>
      </c>
      <c r="E32" s="11">
        <v>600</v>
      </c>
      <c r="F32" s="7"/>
      <c r="G32" s="31">
        <f t="shared" si="1"/>
        <v>0</v>
      </c>
      <c r="H32" s="28"/>
      <c r="I32" s="113"/>
      <c r="J32" s="11" t="s">
        <v>225</v>
      </c>
      <c r="K32" s="79" t="s">
        <v>230</v>
      </c>
      <c r="L32" s="11" t="s">
        <v>90</v>
      </c>
      <c r="M32" s="11">
        <v>500</v>
      </c>
      <c r="N32" s="7"/>
      <c r="O32" s="32">
        <f t="shared" si="0"/>
        <v>0</v>
      </c>
    </row>
    <row r="33" spans="1:15" ht="18.600000000000001" customHeight="1" x14ac:dyDescent="0.25">
      <c r="A33" s="113"/>
      <c r="B33" s="11" t="s">
        <v>167</v>
      </c>
      <c r="C33" s="63" t="s">
        <v>176</v>
      </c>
      <c r="D33" s="11" t="s">
        <v>129</v>
      </c>
      <c r="E33" s="11">
        <v>600</v>
      </c>
      <c r="F33" s="7"/>
      <c r="G33" s="31">
        <f t="shared" si="1"/>
        <v>0</v>
      </c>
      <c r="H33" s="28"/>
      <c r="I33" s="113"/>
      <c r="J33" s="11" t="s">
        <v>226</v>
      </c>
      <c r="K33" s="79" t="s">
        <v>231</v>
      </c>
      <c r="L33" s="64" t="s">
        <v>90</v>
      </c>
      <c r="M33" s="64">
        <v>500</v>
      </c>
      <c r="N33" s="7"/>
      <c r="O33" s="32">
        <f t="shared" si="0"/>
        <v>0</v>
      </c>
    </row>
    <row r="34" spans="1:15" ht="18.600000000000001" customHeight="1" thickBot="1" x14ac:dyDescent="0.3">
      <c r="A34" s="113"/>
      <c r="B34" s="11" t="s">
        <v>168</v>
      </c>
      <c r="C34" s="63" t="s">
        <v>177</v>
      </c>
      <c r="D34" s="11" t="s">
        <v>129</v>
      </c>
      <c r="E34" s="11">
        <v>600</v>
      </c>
      <c r="F34" s="7"/>
      <c r="G34" s="31">
        <f t="shared" si="1"/>
        <v>0</v>
      </c>
      <c r="H34" s="28"/>
      <c r="I34" s="113"/>
      <c r="J34" s="64" t="s">
        <v>227</v>
      </c>
      <c r="K34" s="79" t="s">
        <v>232</v>
      </c>
      <c r="L34" s="64" t="s">
        <v>90</v>
      </c>
      <c r="M34" s="64">
        <v>500</v>
      </c>
      <c r="N34" s="9"/>
      <c r="O34" s="36">
        <f t="shared" si="0"/>
        <v>0</v>
      </c>
    </row>
    <row r="35" spans="1:15" ht="18.600000000000001" customHeight="1" thickBot="1" x14ac:dyDescent="0.3">
      <c r="A35" s="113"/>
      <c r="B35" s="64" t="s">
        <v>169</v>
      </c>
      <c r="C35" s="68" t="s">
        <v>178</v>
      </c>
      <c r="D35" s="64" t="s">
        <v>129</v>
      </c>
      <c r="E35" s="64">
        <v>600</v>
      </c>
      <c r="F35" s="9"/>
      <c r="G35" s="71">
        <f t="shared" si="1"/>
        <v>0</v>
      </c>
      <c r="H35" s="28"/>
      <c r="I35" s="114"/>
      <c r="J35" s="103" t="s">
        <v>234</v>
      </c>
      <c r="K35" s="5"/>
      <c r="L35" s="13" t="s">
        <v>221</v>
      </c>
      <c r="M35" s="13" t="str">
        <f>IFERROR(VLOOKUP(K35,定價!A:C,3,0),"")</f>
        <v/>
      </c>
      <c r="N35" s="106"/>
      <c r="O35" s="109" t="str">
        <f>IFERROR((M35+M36+M37)*N35," ")</f>
        <v xml:space="preserve"> </v>
      </c>
    </row>
    <row r="36" spans="1:15" ht="18.600000000000001" customHeight="1" x14ac:dyDescent="0.25">
      <c r="A36" s="114"/>
      <c r="B36" s="103" t="s">
        <v>179</v>
      </c>
      <c r="C36" s="5"/>
      <c r="D36" s="13" t="s">
        <v>140</v>
      </c>
      <c r="E36" s="13" t="str">
        <f>IFERROR(VLOOKUP(C36,定價!A:C,3,0),"")</f>
        <v/>
      </c>
      <c r="F36" s="106"/>
      <c r="G36" s="109" t="str">
        <f>IFERROR((E36+E37+E38)*F36," ")</f>
        <v xml:space="preserve"> </v>
      </c>
      <c r="H36" s="28"/>
      <c r="I36" s="114"/>
      <c r="J36" s="104"/>
      <c r="K36" s="7"/>
      <c r="L36" s="11" t="s">
        <v>221</v>
      </c>
      <c r="M36" s="11" t="str">
        <f>IFERROR(VLOOKUP(K36,定價!A:C,3,0),"")</f>
        <v/>
      </c>
      <c r="N36" s="107"/>
      <c r="O36" s="110"/>
    </row>
    <row r="37" spans="1:15" ht="18.600000000000001" customHeight="1" thickBot="1" x14ac:dyDescent="0.3">
      <c r="A37" s="114"/>
      <c r="B37" s="104"/>
      <c r="C37" s="7"/>
      <c r="D37" s="11" t="s">
        <v>140</v>
      </c>
      <c r="E37" s="11" t="str">
        <f>IFERROR(VLOOKUP(C37,定價!A:C,3,0),"")</f>
        <v/>
      </c>
      <c r="F37" s="107"/>
      <c r="G37" s="110"/>
      <c r="H37" s="28"/>
      <c r="I37" s="115"/>
      <c r="J37" s="105"/>
      <c r="K37" s="8"/>
      <c r="L37" s="12" t="s">
        <v>233</v>
      </c>
      <c r="M37" s="12" t="str">
        <f>IFERROR(VLOOKUP(K37,定價!A:C,3,0),"")</f>
        <v/>
      </c>
      <c r="N37" s="108"/>
      <c r="O37" s="111"/>
    </row>
    <row r="38" spans="1:15" ht="18.600000000000001" customHeight="1" thickBot="1" x14ac:dyDescent="0.3">
      <c r="A38" s="115"/>
      <c r="B38" s="105"/>
      <c r="C38" s="8"/>
      <c r="D38" s="12" t="s">
        <v>140</v>
      </c>
      <c r="E38" s="12" t="str">
        <f>IFERROR(VLOOKUP(C38,定價!A:C,3,0),"")</f>
        <v/>
      </c>
      <c r="F38" s="108"/>
      <c r="G38" s="111"/>
      <c r="H38" s="28"/>
      <c r="I38" s="77"/>
      <c r="J38" s="65"/>
      <c r="K38" s="37"/>
      <c r="L38" s="65"/>
      <c r="M38" s="65"/>
      <c r="N38" s="37"/>
      <c r="O38" s="37">
        <f t="shared" si="0"/>
        <v>0</v>
      </c>
    </row>
    <row r="39" spans="1:15" ht="18.600000000000001" customHeight="1" thickBot="1" x14ac:dyDescent="0.3">
      <c r="A39" s="80"/>
      <c r="B39" s="75"/>
      <c r="C39" s="17"/>
      <c r="D39" s="65"/>
      <c r="E39" s="65"/>
      <c r="F39" s="37"/>
      <c r="G39" s="72">
        <f t="shared" si="1"/>
        <v>0</v>
      </c>
      <c r="H39" s="28"/>
      <c r="I39" s="73"/>
      <c r="J39" s="11"/>
      <c r="K39" s="30"/>
      <c r="L39" s="11"/>
      <c r="M39" s="11"/>
      <c r="N39" s="30"/>
      <c r="O39" s="30">
        <f t="shared" si="0"/>
        <v>0</v>
      </c>
    </row>
    <row r="40" spans="1:15" ht="50.25" thickBot="1" x14ac:dyDescent="0.3">
      <c r="A40" s="62" t="s">
        <v>78</v>
      </c>
      <c r="B40" s="149"/>
      <c r="C40" s="150"/>
      <c r="D40" s="150"/>
      <c r="E40" s="150"/>
      <c r="F40" s="150"/>
      <c r="G40" s="150"/>
      <c r="H40" s="86"/>
      <c r="I40" s="150"/>
      <c r="J40" s="150"/>
      <c r="K40" s="150"/>
      <c r="L40" s="150"/>
      <c r="M40" s="150"/>
      <c r="N40" s="150"/>
      <c r="O40" s="151"/>
    </row>
    <row r="41" spans="1:15" ht="33.75" thickBot="1" x14ac:dyDescent="0.3">
      <c r="A41" s="129" t="s">
        <v>7</v>
      </c>
      <c r="B41" s="130"/>
      <c r="C41" s="18"/>
      <c r="D41" s="131" t="s">
        <v>82</v>
      </c>
      <c r="E41" s="132"/>
      <c r="F41" s="86"/>
      <c r="G41" s="86"/>
      <c r="H41" s="86"/>
      <c r="I41" s="95"/>
      <c r="J41" s="39" t="s">
        <v>94</v>
      </c>
      <c r="K41" s="40">
        <f>SUM(F4:F39,N4:N39)</f>
        <v>0</v>
      </c>
      <c r="L41" s="38" t="s">
        <v>8</v>
      </c>
      <c r="M41" s="98">
        <f>SUM(G4:G39,O4:O39)</f>
        <v>0</v>
      </c>
      <c r="N41" s="98"/>
      <c r="O41" s="99"/>
    </row>
    <row r="42" spans="1:15" ht="33.75" customHeight="1" thickBot="1" x14ac:dyDescent="0.3">
      <c r="A42" s="129" t="s">
        <v>10</v>
      </c>
      <c r="B42" s="130"/>
      <c r="C42" s="18"/>
      <c r="D42" s="131" t="s">
        <v>11</v>
      </c>
      <c r="E42" s="132"/>
      <c r="F42" s="86"/>
      <c r="G42" s="86"/>
      <c r="H42" s="86"/>
      <c r="I42" s="95"/>
      <c r="J42" s="41" t="s">
        <v>12</v>
      </c>
      <c r="K42" s="19"/>
      <c r="L42" s="39" t="s">
        <v>9</v>
      </c>
      <c r="M42" s="86"/>
      <c r="N42" s="86"/>
      <c r="O42" s="95"/>
    </row>
    <row r="43" spans="1:15" ht="33.75" customHeight="1" thickBot="1" x14ac:dyDescent="0.3">
      <c r="A43" s="142" t="s">
        <v>95</v>
      </c>
      <c r="B43" s="143"/>
      <c r="C43" s="20"/>
      <c r="D43" s="131" t="s">
        <v>96</v>
      </c>
      <c r="E43" s="132"/>
      <c r="F43" s="144"/>
      <c r="G43" s="144"/>
      <c r="H43" s="144"/>
      <c r="I43" s="145"/>
      <c r="J43" s="146" t="s">
        <v>98</v>
      </c>
      <c r="K43" s="147"/>
      <c r="L43" s="147"/>
      <c r="M43" s="147"/>
      <c r="N43" s="147"/>
      <c r="O43" s="148"/>
    </row>
    <row r="44" spans="1:15" ht="33.75" customHeight="1" thickBot="1" x14ac:dyDescent="0.3">
      <c r="A44" s="129" t="s">
        <v>99</v>
      </c>
      <c r="B44" s="130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95"/>
    </row>
    <row r="45" spans="1:15" x14ac:dyDescent="0.25">
      <c r="A45" s="42" t="s">
        <v>115</v>
      </c>
      <c r="B45" s="43"/>
      <c r="C45" s="43"/>
      <c r="D45" s="43"/>
      <c r="E45" s="43"/>
      <c r="F45" s="43"/>
      <c r="G45" s="43"/>
      <c r="H45" s="42"/>
      <c r="I45" s="42" t="s">
        <v>109</v>
      </c>
      <c r="J45" s="42"/>
      <c r="K45" s="42"/>
      <c r="L45" s="42"/>
      <c r="M45" s="43"/>
      <c r="N45" s="42"/>
      <c r="O45" s="44"/>
    </row>
    <row r="46" spans="1:15" x14ac:dyDescent="0.25">
      <c r="A46" s="42" t="s">
        <v>13</v>
      </c>
      <c r="B46" s="42"/>
      <c r="C46" s="42"/>
      <c r="D46" s="42"/>
      <c r="E46" s="42"/>
      <c r="F46" s="45"/>
      <c r="G46" s="42"/>
      <c r="H46" s="42"/>
      <c r="I46" s="42" t="s">
        <v>107</v>
      </c>
      <c r="J46" s="42"/>
      <c r="K46" s="42"/>
      <c r="L46" s="42"/>
      <c r="M46" s="43"/>
      <c r="N46" s="42"/>
      <c r="O46" s="44"/>
    </row>
    <row r="47" spans="1:15" x14ac:dyDescent="0.25">
      <c r="A47" s="42" t="s">
        <v>120</v>
      </c>
      <c r="B47" s="44"/>
      <c r="C47" s="44"/>
      <c r="D47" s="44"/>
      <c r="E47" s="44"/>
      <c r="F47" s="45"/>
      <c r="G47" s="42"/>
      <c r="H47" s="42"/>
      <c r="I47" s="42" t="s">
        <v>106</v>
      </c>
      <c r="J47" s="42"/>
      <c r="K47" s="42"/>
      <c r="L47" s="42"/>
      <c r="M47" s="43"/>
      <c r="N47" s="42"/>
      <c r="O47" s="44"/>
    </row>
    <row r="48" spans="1:15" x14ac:dyDescent="0.25">
      <c r="A48" s="42" t="s">
        <v>14</v>
      </c>
      <c r="B48" s="42"/>
      <c r="C48" s="42"/>
      <c r="D48" s="42"/>
      <c r="E48" s="42"/>
      <c r="F48" s="45"/>
      <c r="G48" s="42"/>
      <c r="H48" s="42"/>
      <c r="I48" s="42" t="s">
        <v>105</v>
      </c>
      <c r="J48" s="42"/>
      <c r="K48" s="42"/>
      <c r="L48" s="42"/>
      <c r="M48" s="43"/>
      <c r="N48" s="42"/>
      <c r="O48" s="44"/>
    </row>
    <row r="49" spans="1:15" x14ac:dyDescent="0.25">
      <c r="A49" s="46" t="s">
        <v>97</v>
      </c>
      <c r="B49" s="42"/>
      <c r="C49" s="42"/>
      <c r="D49" s="42"/>
      <c r="E49" s="42"/>
      <c r="F49" s="45"/>
      <c r="G49" s="42"/>
      <c r="H49" s="42"/>
      <c r="I49" s="42" t="s">
        <v>104</v>
      </c>
      <c r="J49" s="42"/>
      <c r="K49" s="42"/>
      <c r="L49" s="42"/>
      <c r="M49" s="43"/>
      <c r="N49" s="42"/>
      <c r="O49" s="44"/>
    </row>
    <row r="50" spans="1:15" x14ac:dyDescent="0.25">
      <c r="A50" s="44" t="s">
        <v>108</v>
      </c>
      <c r="B50" s="42"/>
      <c r="C50" s="42"/>
      <c r="D50" s="42"/>
      <c r="E50" s="42"/>
      <c r="F50" s="45"/>
      <c r="G50" s="42"/>
      <c r="H50" s="42"/>
      <c r="I50" s="42" t="s">
        <v>103</v>
      </c>
      <c r="J50" s="42"/>
      <c r="K50" s="42"/>
      <c r="L50" s="42"/>
      <c r="M50" s="43"/>
      <c r="N50" s="42"/>
      <c r="O50" s="44"/>
    </row>
    <row r="51" spans="1:15" x14ac:dyDescent="0.25">
      <c r="A51" s="44" t="s">
        <v>237</v>
      </c>
      <c r="B51" s="46"/>
      <c r="C51" s="42"/>
      <c r="D51" s="42"/>
      <c r="E51" s="42"/>
      <c r="F51" s="45"/>
      <c r="G51" s="42"/>
      <c r="H51" s="46"/>
      <c r="I51" s="44" t="s">
        <v>102</v>
      </c>
      <c r="J51" s="42"/>
      <c r="K51" s="42"/>
      <c r="L51" s="42"/>
      <c r="M51" s="43"/>
      <c r="N51" s="42"/>
      <c r="O51" s="44"/>
    </row>
  </sheetData>
  <sheetProtection password="CC21" sheet="1" objects="1" scenarios="1"/>
  <dataConsolidate/>
  <mergeCells count="47">
    <mergeCell ref="N20:N22"/>
    <mergeCell ref="O20:O22"/>
    <mergeCell ref="F24:F26"/>
    <mergeCell ref="G24:G26"/>
    <mergeCell ref="A44:B44"/>
    <mergeCell ref="C44:O44"/>
    <mergeCell ref="A27:A38"/>
    <mergeCell ref="A42:B42"/>
    <mergeCell ref="D42:E42"/>
    <mergeCell ref="F42:I42"/>
    <mergeCell ref="M42:O42"/>
    <mergeCell ref="A43:B43"/>
    <mergeCell ref="D43:E43"/>
    <mergeCell ref="F43:I43"/>
    <mergeCell ref="J43:O43"/>
    <mergeCell ref="B40:O40"/>
    <mergeCell ref="B36:B38"/>
    <mergeCell ref="A41:B41"/>
    <mergeCell ref="D41:E41"/>
    <mergeCell ref="F41:I41"/>
    <mergeCell ref="M41:O41"/>
    <mergeCell ref="G36:G38"/>
    <mergeCell ref="F36:F38"/>
    <mergeCell ref="A1:B2"/>
    <mergeCell ref="C1:K2"/>
    <mergeCell ref="L1:O1"/>
    <mergeCell ref="L2:O2"/>
    <mergeCell ref="B13:B14"/>
    <mergeCell ref="A4:A14"/>
    <mergeCell ref="F13:F14"/>
    <mergeCell ref="G13:G14"/>
    <mergeCell ref="O13:O16"/>
    <mergeCell ref="A15:A26"/>
    <mergeCell ref="B24:B26"/>
    <mergeCell ref="J13:J16"/>
    <mergeCell ref="I4:I16"/>
    <mergeCell ref="N13:N16"/>
    <mergeCell ref="J20:J22"/>
    <mergeCell ref="I17:I22"/>
    <mergeCell ref="J27:J29"/>
    <mergeCell ref="N27:N29"/>
    <mergeCell ref="O27:O29"/>
    <mergeCell ref="I23:I29"/>
    <mergeCell ref="N35:N37"/>
    <mergeCell ref="O35:O37"/>
    <mergeCell ref="J35:J37"/>
    <mergeCell ref="I30:I37"/>
  </mergeCells>
  <phoneticPr fontId="1" type="noConversion"/>
  <dataValidations count="2">
    <dataValidation type="list" allowBlank="1" showInputMessage="1" showErrorMessage="1" sqref="F43:I43">
      <formula1>"宅配,店到店,自取"</formula1>
    </dataValidation>
    <dataValidation type="list" allowBlank="1" showInputMessage="1" showErrorMessage="1" sqref="C43">
      <formula1>"貨到付款,信用卡(傳真),匯款"</formula1>
    </dataValidation>
  </dataValidations>
  <pageMargins left="0.7" right="0.7" top="0.75" bottom="0.75" header="0.3" footer="0.3"/>
  <pageSetup paperSize="9" scale="65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定價!$F$1:$F$50</xm:f>
          </x14:formula1>
          <xm:sqref>F39 F4:F13 F15:F24 F27:F36 N4:N13 N17:N20 N23:N27 N30:N35 N38:N39</xm:sqref>
        </x14:dataValidation>
        <x14:dataValidation type="list" allowBlank="1" showInputMessage="1" showErrorMessage="1">
          <x14:formula1>
            <xm:f>定價!$A$7:$A$34</xm:f>
          </x14:formula1>
          <xm:sqref>C13:C14 C24:C25 C36:C38 K13:K15</xm:sqref>
        </x14:dataValidation>
        <x14:dataValidation type="list" allowBlank="1" showInputMessage="1" showErrorMessage="1">
          <x14:formula1>
            <xm:f>定價!$I$36:$I$60</xm:f>
          </x14:formula1>
          <xm:sqref>C26 K16</xm:sqref>
        </x14:dataValidation>
        <x14:dataValidation type="list" allowBlank="1" showInputMessage="1" showErrorMessage="1">
          <x14:formula1>
            <xm:f>定價!$A$55:$A$62</xm:f>
          </x14:formula1>
          <xm:sqref>K20:K22</xm:sqref>
        </x14:dataValidation>
        <x14:dataValidation type="list" allowBlank="1" showInputMessage="1" showErrorMessage="1">
          <x14:formula1>
            <xm:f>定價!$O$1:$O$18</xm:f>
          </x14:formula1>
          <xm:sqref>K27:K29</xm:sqref>
        </x14:dataValidation>
        <x14:dataValidation type="list" allowBlank="1" showInputMessage="1" showErrorMessage="1">
          <x14:formula1>
            <xm:f>定價!$A$40:$A$53</xm:f>
          </x14:formula1>
          <xm:sqref>K35:K37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L36" sqref="L36"/>
    </sheetView>
  </sheetViews>
  <sheetFormatPr defaultRowHeight="16.5" x14ac:dyDescent="0.25"/>
  <sheetData/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3" sqref="J23"/>
    </sheetView>
  </sheetViews>
  <sheetFormatPr defaultRowHeight="16.5" x14ac:dyDescent="0.25"/>
  <sheetData/>
  <phoneticPr fontId="1" type="noConversion"/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0"/>
  <sheetViews>
    <sheetView topLeftCell="A103" workbookViewId="0">
      <selection activeCell="A121" sqref="A121:XFD222"/>
    </sheetView>
  </sheetViews>
  <sheetFormatPr defaultRowHeight="16.5" x14ac:dyDescent="0.25"/>
  <cols>
    <col min="1" max="1" width="46.5" bestFit="1" customWidth="1"/>
    <col min="2" max="2" width="5.5" bestFit="1" customWidth="1"/>
    <col min="3" max="3" width="4.5" bestFit="1" customWidth="1"/>
    <col min="9" max="9" width="24.125" bestFit="1" customWidth="1"/>
    <col min="15" max="15" width="20.5" bestFit="1" customWidth="1"/>
  </cols>
  <sheetData>
    <row r="1" spans="1:17" ht="17.25" thickBot="1" x14ac:dyDescent="0.3">
      <c r="A1" s="5" t="s">
        <v>20</v>
      </c>
      <c r="B1" s="1" t="s">
        <v>28</v>
      </c>
      <c r="C1" s="1">
        <v>120</v>
      </c>
      <c r="F1">
        <v>1</v>
      </c>
      <c r="I1" s="6" t="s">
        <v>47</v>
      </c>
      <c r="J1" s="47" t="s">
        <v>29</v>
      </c>
      <c r="K1" s="47">
        <v>250</v>
      </c>
      <c r="O1" s="5" t="s">
        <v>48</v>
      </c>
      <c r="P1" s="1" t="s">
        <v>29</v>
      </c>
      <c r="Q1" s="1">
        <v>250</v>
      </c>
    </row>
    <row r="2" spans="1:17" x14ac:dyDescent="0.25">
      <c r="A2" s="7" t="s">
        <v>24</v>
      </c>
      <c r="B2" s="14" t="s">
        <v>29</v>
      </c>
      <c r="C2" s="14">
        <v>150</v>
      </c>
      <c r="F2">
        <v>2</v>
      </c>
      <c r="I2" s="5" t="s">
        <v>48</v>
      </c>
      <c r="J2" s="1" t="s">
        <v>29</v>
      </c>
      <c r="K2" s="1">
        <v>250</v>
      </c>
      <c r="O2" s="7" t="s">
        <v>49</v>
      </c>
      <c r="P2" s="14" t="s">
        <v>29</v>
      </c>
      <c r="Q2" s="14">
        <v>250</v>
      </c>
    </row>
    <row r="3" spans="1:17" x14ac:dyDescent="0.25">
      <c r="A3" s="7" t="s">
        <v>23</v>
      </c>
      <c r="B3" s="14" t="s">
        <v>29</v>
      </c>
      <c r="C3" s="14">
        <v>150</v>
      </c>
      <c r="F3">
        <v>3</v>
      </c>
      <c r="I3" s="7" t="s">
        <v>49</v>
      </c>
      <c r="J3" s="14" t="s">
        <v>29</v>
      </c>
      <c r="K3" s="14">
        <v>250</v>
      </c>
      <c r="O3" s="7" t="s">
        <v>32</v>
      </c>
      <c r="P3" s="14" t="s">
        <v>29</v>
      </c>
      <c r="Q3" s="14">
        <v>200</v>
      </c>
    </row>
    <row r="4" spans="1:17" x14ac:dyDescent="0.25">
      <c r="A4" s="7" t="s">
        <v>3</v>
      </c>
      <c r="B4" s="14" t="s">
        <v>29</v>
      </c>
      <c r="C4" s="14">
        <v>150</v>
      </c>
      <c r="F4">
        <v>4</v>
      </c>
      <c r="I4" s="7" t="s">
        <v>26</v>
      </c>
      <c r="J4" s="14" t="s">
        <v>29</v>
      </c>
      <c r="K4" s="14">
        <v>200</v>
      </c>
      <c r="O4" s="7" t="s">
        <v>33</v>
      </c>
      <c r="P4" s="14" t="s">
        <v>29</v>
      </c>
      <c r="Q4" s="14">
        <v>200</v>
      </c>
    </row>
    <row r="5" spans="1:17" ht="17.25" thickBot="1" x14ac:dyDescent="0.3">
      <c r="A5" s="7" t="s">
        <v>30</v>
      </c>
      <c r="B5" s="14" t="s">
        <v>29</v>
      </c>
      <c r="C5" s="14">
        <v>150</v>
      </c>
      <c r="F5">
        <v>5</v>
      </c>
      <c r="I5" s="7" t="s">
        <v>27</v>
      </c>
      <c r="J5" s="14" t="s">
        <v>29</v>
      </c>
      <c r="K5" s="14">
        <v>200</v>
      </c>
      <c r="O5" s="8" t="s">
        <v>34</v>
      </c>
      <c r="P5" s="2" t="s">
        <v>29</v>
      </c>
      <c r="Q5" s="2">
        <v>200</v>
      </c>
    </row>
    <row r="6" spans="1:17" x14ac:dyDescent="0.25">
      <c r="A6" s="7" t="s">
        <v>25</v>
      </c>
      <c r="B6" s="14" t="s">
        <v>29</v>
      </c>
      <c r="C6" s="14">
        <v>150</v>
      </c>
      <c r="F6">
        <v>6</v>
      </c>
      <c r="I6" s="7" t="s">
        <v>31</v>
      </c>
      <c r="J6" s="14" t="s">
        <v>29</v>
      </c>
      <c r="K6" s="14">
        <v>200</v>
      </c>
      <c r="O6" s="5" t="s">
        <v>35</v>
      </c>
      <c r="P6" s="1" t="s">
        <v>29</v>
      </c>
      <c r="Q6" s="1">
        <v>200</v>
      </c>
    </row>
    <row r="7" spans="1:17" x14ac:dyDescent="0.25">
      <c r="A7" s="7" t="s">
        <v>26</v>
      </c>
      <c r="B7" s="14" t="s">
        <v>29</v>
      </c>
      <c r="C7" s="14">
        <v>200</v>
      </c>
      <c r="F7">
        <v>7</v>
      </c>
      <c r="I7" s="7" t="s">
        <v>32</v>
      </c>
      <c r="J7" s="14" t="s">
        <v>29</v>
      </c>
      <c r="K7" s="14">
        <v>200</v>
      </c>
      <c r="O7" s="7" t="s">
        <v>15</v>
      </c>
      <c r="P7" s="14" t="s">
        <v>29</v>
      </c>
      <c r="Q7" s="14">
        <v>200</v>
      </c>
    </row>
    <row r="8" spans="1:17" ht="17.25" thickBot="1" x14ac:dyDescent="0.3">
      <c r="A8" s="8" t="s">
        <v>27</v>
      </c>
      <c r="B8" s="2" t="s">
        <v>29</v>
      </c>
      <c r="C8" s="2">
        <v>200</v>
      </c>
      <c r="F8">
        <v>8</v>
      </c>
      <c r="I8" s="7" t="s">
        <v>33</v>
      </c>
      <c r="J8" s="14" t="s">
        <v>29</v>
      </c>
      <c r="K8" s="14">
        <v>200</v>
      </c>
      <c r="O8" s="7" t="s">
        <v>36</v>
      </c>
      <c r="P8" s="14" t="s">
        <v>29</v>
      </c>
      <c r="Q8" s="14">
        <v>200</v>
      </c>
    </row>
    <row r="9" spans="1:17" ht="17.25" thickBot="1" x14ac:dyDescent="0.3">
      <c r="A9" s="5" t="s">
        <v>31</v>
      </c>
      <c r="B9" s="1" t="s">
        <v>29</v>
      </c>
      <c r="C9" s="1">
        <v>200</v>
      </c>
      <c r="F9">
        <v>9</v>
      </c>
      <c r="I9" s="8" t="s">
        <v>34</v>
      </c>
      <c r="J9" s="2" t="s">
        <v>29</v>
      </c>
      <c r="K9" s="2">
        <v>200</v>
      </c>
      <c r="O9" s="8" t="s">
        <v>38</v>
      </c>
      <c r="P9" s="2" t="s">
        <v>29</v>
      </c>
      <c r="Q9" s="2">
        <v>200</v>
      </c>
    </row>
    <row r="10" spans="1:17" x14ac:dyDescent="0.25">
      <c r="A10" s="7" t="s">
        <v>32</v>
      </c>
      <c r="B10" s="14" t="s">
        <v>29</v>
      </c>
      <c r="C10" s="14">
        <v>200</v>
      </c>
      <c r="F10">
        <v>10</v>
      </c>
      <c r="I10" s="5" t="s">
        <v>35</v>
      </c>
      <c r="J10" s="1" t="s">
        <v>29</v>
      </c>
      <c r="K10" s="1">
        <v>200</v>
      </c>
      <c r="O10" s="7" t="s">
        <v>39</v>
      </c>
      <c r="P10" s="14" t="s">
        <v>29</v>
      </c>
      <c r="Q10" s="14">
        <v>200</v>
      </c>
    </row>
    <row r="11" spans="1:17" x14ac:dyDescent="0.25">
      <c r="A11" s="7" t="s">
        <v>33</v>
      </c>
      <c r="B11" s="14" t="s">
        <v>29</v>
      </c>
      <c r="C11" s="14">
        <v>200</v>
      </c>
      <c r="F11">
        <v>11</v>
      </c>
      <c r="I11" s="7" t="s">
        <v>15</v>
      </c>
      <c r="J11" s="14" t="s">
        <v>29</v>
      </c>
      <c r="K11" s="14">
        <v>200</v>
      </c>
      <c r="O11" s="7" t="s">
        <v>40</v>
      </c>
      <c r="P11" s="14" t="s">
        <v>29</v>
      </c>
      <c r="Q11" s="14">
        <v>200</v>
      </c>
    </row>
    <row r="12" spans="1:17" x14ac:dyDescent="0.25">
      <c r="A12" s="7" t="s">
        <v>34</v>
      </c>
      <c r="B12" s="14" t="s">
        <v>29</v>
      </c>
      <c r="C12" s="14">
        <v>200</v>
      </c>
      <c r="F12">
        <v>12</v>
      </c>
      <c r="I12" s="7" t="s">
        <v>100</v>
      </c>
      <c r="J12" s="14" t="s">
        <v>29</v>
      </c>
      <c r="K12" s="14">
        <v>200</v>
      </c>
      <c r="O12" s="7" t="s">
        <v>42</v>
      </c>
      <c r="P12" s="14" t="s">
        <v>29</v>
      </c>
      <c r="Q12" s="14">
        <v>200</v>
      </c>
    </row>
    <row r="13" spans="1:17" x14ac:dyDescent="0.25">
      <c r="A13" s="7" t="s">
        <v>35</v>
      </c>
      <c r="B13" s="14" t="s">
        <v>29</v>
      </c>
      <c r="C13" s="14">
        <v>200</v>
      </c>
      <c r="F13">
        <v>13</v>
      </c>
      <c r="I13" s="7" t="s">
        <v>36</v>
      </c>
      <c r="J13" s="14" t="s">
        <v>29</v>
      </c>
      <c r="K13" s="14">
        <v>200</v>
      </c>
      <c r="O13" s="7" t="s">
        <v>45</v>
      </c>
      <c r="P13" s="14" t="s">
        <v>29</v>
      </c>
      <c r="Q13" s="14">
        <v>200</v>
      </c>
    </row>
    <row r="14" spans="1:17" ht="17.25" thickBot="1" x14ac:dyDescent="0.3">
      <c r="A14" s="8" t="s">
        <v>15</v>
      </c>
      <c r="B14" s="2" t="s">
        <v>29</v>
      </c>
      <c r="C14" s="2">
        <v>200</v>
      </c>
      <c r="F14">
        <v>14</v>
      </c>
      <c r="I14" s="7" t="s">
        <v>37</v>
      </c>
      <c r="J14" s="14" t="s">
        <v>29</v>
      </c>
      <c r="K14" s="14">
        <v>200</v>
      </c>
      <c r="O14" s="7" t="s">
        <v>46</v>
      </c>
      <c r="P14" s="14" t="s">
        <v>29</v>
      </c>
      <c r="Q14" s="14">
        <v>200</v>
      </c>
    </row>
    <row r="15" spans="1:17" ht="17.25" thickBot="1" x14ac:dyDescent="0.3">
      <c r="A15" s="5" t="s">
        <v>100</v>
      </c>
      <c r="B15" s="1" t="s">
        <v>29</v>
      </c>
      <c r="C15" s="1">
        <v>200</v>
      </c>
      <c r="F15">
        <v>15</v>
      </c>
      <c r="I15" s="8" t="s">
        <v>38</v>
      </c>
      <c r="J15" s="2" t="s">
        <v>29</v>
      </c>
      <c r="K15" s="2">
        <v>200</v>
      </c>
      <c r="O15" s="5" t="s">
        <v>51</v>
      </c>
      <c r="P15" s="1" t="s">
        <v>29</v>
      </c>
      <c r="Q15" s="1">
        <v>200</v>
      </c>
    </row>
    <row r="16" spans="1:17" x14ac:dyDescent="0.25">
      <c r="A16" s="7" t="s">
        <v>36</v>
      </c>
      <c r="B16" s="14" t="s">
        <v>29</v>
      </c>
      <c r="C16" s="14">
        <v>200</v>
      </c>
      <c r="F16">
        <v>16</v>
      </c>
      <c r="I16" s="5" t="s">
        <v>4</v>
      </c>
      <c r="J16" s="1" t="s">
        <v>29</v>
      </c>
      <c r="K16" s="1">
        <v>200</v>
      </c>
      <c r="O16" s="7" t="s">
        <v>6</v>
      </c>
      <c r="P16" s="14" t="s">
        <v>29</v>
      </c>
      <c r="Q16" s="14">
        <v>200</v>
      </c>
    </row>
    <row r="17" spans="1:17" ht="17.25" thickBot="1" x14ac:dyDescent="0.3">
      <c r="A17" s="7" t="s">
        <v>37</v>
      </c>
      <c r="B17" s="14" t="s">
        <v>29</v>
      </c>
      <c r="C17" s="14">
        <v>200</v>
      </c>
      <c r="F17">
        <v>17</v>
      </c>
      <c r="I17" s="7" t="s">
        <v>39</v>
      </c>
      <c r="J17" s="14" t="s">
        <v>29</v>
      </c>
      <c r="K17" s="14">
        <v>200</v>
      </c>
      <c r="O17" s="8" t="s">
        <v>74</v>
      </c>
      <c r="P17" s="2" t="s">
        <v>29</v>
      </c>
      <c r="Q17" s="2">
        <v>200</v>
      </c>
    </row>
    <row r="18" spans="1:17" x14ac:dyDescent="0.25">
      <c r="A18" s="7" t="s">
        <v>38</v>
      </c>
      <c r="B18" s="14" t="s">
        <v>29</v>
      </c>
      <c r="C18" s="14">
        <v>200</v>
      </c>
      <c r="F18">
        <v>18</v>
      </c>
      <c r="I18" s="7" t="s">
        <v>40</v>
      </c>
      <c r="J18" s="14" t="s">
        <v>29</v>
      </c>
      <c r="K18" s="14">
        <v>200</v>
      </c>
      <c r="O18" s="7" t="s">
        <v>62</v>
      </c>
      <c r="P18" s="14" t="s">
        <v>29</v>
      </c>
      <c r="Q18" s="14">
        <v>100</v>
      </c>
    </row>
    <row r="19" spans="1:17" x14ac:dyDescent="0.25">
      <c r="A19" s="7" t="s">
        <v>4</v>
      </c>
      <c r="B19" s="14" t="s">
        <v>29</v>
      </c>
      <c r="C19" s="14">
        <v>200</v>
      </c>
      <c r="F19">
        <v>19</v>
      </c>
      <c r="I19" s="7" t="s">
        <v>41</v>
      </c>
      <c r="J19" s="14" t="s">
        <v>29</v>
      </c>
      <c r="K19" s="14">
        <v>200</v>
      </c>
    </row>
    <row r="20" spans="1:17" x14ac:dyDescent="0.25">
      <c r="A20" s="7" t="s">
        <v>39</v>
      </c>
      <c r="B20" s="14" t="s">
        <v>29</v>
      </c>
      <c r="C20" s="14">
        <v>200</v>
      </c>
      <c r="F20">
        <v>20</v>
      </c>
      <c r="I20" s="7" t="s">
        <v>42</v>
      </c>
      <c r="J20" s="14" t="s">
        <v>29</v>
      </c>
      <c r="K20" s="14">
        <v>200</v>
      </c>
    </row>
    <row r="21" spans="1:17" x14ac:dyDescent="0.25">
      <c r="A21" s="7" t="s">
        <v>40</v>
      </c>
      <c r="B21" s="14" t="s">
        <v>29</v>
      </c>
      <c r="C21" s="14">
        <v>200</v>
      </c>
      <c r="F21">
        <v>21</v>
      </c>
      <c r="I21" s="7" t="s">
        <v>43</v>
      </c>
      <c r="J21" s="14" t="s">
        <v>29</v>
      </c>
      <c r="K21" s="14">
        <v>200</v>
      </c>
    </row>
    <row r="22" spans="1:17" x14ac:dyDescent="0.25">
      <c r="A22" s="7" t="s">
        <v>41</v>
      </c>
      <c r="B22" s="14" t="s">
        <v>29</v>
      </c>
      <c r="C22" s="14">
        <v>200</v>
      </c>
      <c r="F22">
        <v>22</v>
      </c>
      <c r="I22" s="7" t="s">
        <v>44</v>
      </c>
      <c r="J22" s="14" t="s">
        <v>29</v>
      </c>
      <c r="K22" s="14">
        <v>200</v>
      </c>
    </row>
    <row r="23" spans="1:17" x14ac:dyDescent="0.25">
      <c r="A23" s="7" t="s">
        <v>42</v>
      </c>
      <c r="B23" s="14" t="s">
        <v>29</v>
      </c>
      <c r="C23" s="14">
        <v>200</v>
      </c>
      <c r="F23">
        <v>23</v>
      </c>
      <c r="I23" s="7" t="s">
        <v>45</v>
      </c>
      <c r="J23" s="14" t="s">
        <v>29</v>
      </c>
      <c r="K23" s="14">
        <v>200</v>
      </c>
    </row>
    <row r="24" spans="1:17" ht="17.25" thickBot="1" x14ac:dyDescent="0.3">
      <c r="A24" s="8" t="s">
        <v>43</v>
      </c>
      <c r="B24" s="2" t="s">
        <v>29</v>
      </c>
      <c r="C24" s="2">
        <v>200</v>
      </c>
      <c r="F24">
        <v>24</v>
      </c>
      <c r="I24" s="7" t="s">
        <v>46</v>
      </c>
      <c r="J24" s="14" t="s">
        <v>29</v>
      </c>
      <c r="K24" s="14">
        <v>200</v>
      </c>
    </row>
    <row r="25" spans="1:17" ht="17.25" thickBot="1" x14ac:dyDescent="0.3">
      <c r="A25" s="5" t="s">
        <v>44</v>
      </c>
      <c r="B25" s="1" t="s">
        <v>29</v>
      </c>
      <c r="C25" s="1">
        <v>200</v>
      </c>
      <c r="F25">
        <v>25</v>
      </c>
      <c r="I25" s="8" t="s">
        <v>50</v>
      </c>
      <c r="J25" s="2" t="s">
        <v>29</v>
      </c>
      <c r="K25" s="2">
        <v>200</v>
      </c>
    </row>
    <row r="26" spans="1:17" x14ac:dyDescent="0.25">
      <c r="A26" s="7" t="s">
        <v>45</v>
      </c>
      <c r="B26" s="14" t="s">
        <v>29</v>
      </c>
      <c r="C26" s="14">
        <v>200</v>
      </c>
      <c r="F26">
        <v>26</v>
      </c>
      <c r="I26" s="5" t="s">
        <v>51</v>
      </c>
      <c r="J26" s="1" t="s">
        <v>29</v>
      </c>
      <c r="K26" s="1">
        <v>200</v>
      </c>
    </row>
    <row r="27" spans="1:17" x14ac:dyDescent="0.25">
      <c r="A27" s="7" t="s">
        <v>46</v>
      </c>
      <c r="B27" s="14" t="s">
        <v>29</v>
      </c>
      <c r="C27" s="14">
        <v>200</v>
      </c>
      <c r="F27">
        <v>27</v>
      </c>
      <c r="I27" s="7" t="s">
        <v>6</v>
      </c>
      <c r="J27" s="14" t="s">
        <v>29</v>
      </c>
      <c r="K27" s="14">
        <v>200</v>
      </c>
    </row>
    <row r="28" spans="1:17" x14ac:dyDescent="0.25">
      <c r="A28" s="7" t="s">
        <v>47</v>
      </c>
      <c r="B28" s="14" t="s">
        <v>29</v>
      </c>
      <c r="C28" s="14">
        <v>250</v>
      </c>
      <c r="F28">
        <v>28</v>
      </c>
      <c r="I28" s="7" t="s">
        <v>5</v>
      </c>
      <c r="J28" s="14" t="s">
        <v>29</v>
      </c>
      <c r="K28" s="14">
        <v>200</v>
      </c>
    </row>
    <row r="29" spans="1:17" x14ac:dyDescent="0.25">
      <c r="A29" s="7" t="s">
        <v>48</v>
      </c>
      <c r="B29" s="14" t="s">
        <v>29</v>
      </c>
      <c r="C29" s="14">
        <v>250</v>
      </c>
      <c r="F29">
        <v>29</v>
      </c>
      <c r="I29" s="7" t="s">
        <v>79</v>
      </c>
      <c r="J29" s="14" t="s">
        <v>80</v>
      </c>
      <c r="K29" s="14">
        <v>200</v>
      </c>
    </row>
    <row r="30" spans="1:17" ht="17.25" thickBot="1" x14ac:dyDescent="0.3">
      <c r="A30" s="8" t="s">
        <v>49</v>
      </c>
      <c r="B30" s="2" t="s">
        <v>29</v>
      </c>
      <c r="C30" s="2">
        <v>250</v>
      </c>
      <c r="F30">
        <v>30</v>
      </c>
      <c r="I30" s="7" t="s">
        <v>110</v>
      </c>
      <c r="J30" s="14" t="s">
        <v>80</v>
      </c>
      <c r="K30" s="14">
        <v>200</v>
      </c>
    </row>
    <row r="31" spans="1:17" ht="17.25" thickBot="1" x14ac:dyDescent="0.3">
      <c r="A31" s="5" t="s">
        <v>50</v>
      </c>
      <c r="B31" s="1" t="s">
        <v>29</v>
      </c>
      <c r="C31" s="1">
        <v>200</v>
      </c>
      <c r="F31">
        <v>31</v>
      </c>
      <c r="I31" s="8" t="s">
        <v>72</v>
      </c>
      <c r="J31" s="2" t="s">
        <v>29</v>
      </c>
      <c r="K31" s="2">
        <v>200</v>
      </c>
    </row>
    <row r="32" spans="1:17" ht="17.25" thickBot="1" x14ac:dyDescent="0.3">
      <c r="A32" s="8" t="s">
        <v>51</v>
      </c>
      <c r="B32" s="2" t="s">
        <v>29</v>
      </c>
      <c r="C32" s="2">
        <v>200</v>
      </c>
      <c r="F32">
        <v>32</v>
      </c>
      <c r="I32" s="5" t="s">
        <v>73</v>
      </c>
      <c r="J32" s="1" t="s">
        <v>29</v>
      </c>
      <c r="K32" s="1">
        <v>200</v>
      </c>
    </row>
    <row r="33" spans="1:11" ht="17.25" thickBot="1" x14ac:dyDescent="0.3">
      <c r="A33" s="5" t="s">
        <v>6</v>
      </c>
      <c r="B33" s="1" t="s">
        <v>29</v>
      </c>
      <c r="C33" s="1">
        <v>200</v>
      </c>
      <c r="F33">
        <v>33</v>
      </c>
      <c r="I33" s="8" t="s">
        <v>74</v>
      </c>
      <c r="J33" s="2" t="s">
        <v>29</v>
      </c>
      <c r="K33" s="2">
        <v>200</v>
      </c>
    </row>
    <row r="34" spans="1:11" ht="17.25" thickBot="1" x14ac:dyDescent="0.3">
      <c r="A34" s="8" t="s">
        <v>5</v>
      </c>
      <c r="B34" s="2" t="s">
        <v>29</v>
      </c>
      <c r="C34" s="2">
        <v>200</v>
      </c>
      <c r="F34">
        <v>34</v>
      </c>
      <c r="I34" s="5" t="s">
        <v>88</v>
      </c>
      <c r="J34" s="1" t="s">
        <v>29</v>
      </c>
      <c r="K34" s="1">
        <v>180</v>
      </c>
    </row>
    <row r="35" spans="1:11" ht="17.25" thickBot="1" x14ac:dyDescent="0.3">
      <c r="A35" s="5" t="s">
        <v>79</v>
      </c>
      <c r="B35" s="1" t="s">
        <v>80</v>
      </c>
      <c r="C35" s="1">
        <v>200</v>
      </c>
      <c r="F35">
        <v>35</v>
      </c>
      <c r="I35" s="8" t="s">
        <v>89</v>
      </c>
      <c r="J35" s="2" t="s">
        <v>29</v>
      </c>
      <c r="K35" s="2">
        <v>180</v>
      </c>
    </row>
    <row r="36" spans="1:11" ht="17.25" thickBot="1" x14ac:dyDescent="0.3">
      <c r="A36" s="8" t="s">
        <v>110</v>
      </c>
      <c r="B36" s="2" t="s">
        <v>80</v>
      </c>
      <c r="C36" s="2">
        <v>200</v>
      </c>
      <c r="F36">
        <v>36</v>
      </c>
      <c r="I36" s="5" t="s">
        <v>24</v>
      </c>
      <c r="J36" s="1" t="s">
        <v>29</v>
      </c>
      <c r="K36" s="1">
        <v>150</v>
      </c>
    </row>
    <row r="37" spans="1:11" ht="17.25" thickBot="1" x14ac:dyDescent="0.3">
      <c r="A37" s="5" t="s">
        <v>16</v>
      </c>
      <c r="B37" s="1" t="s">
        <v>29</v>
      </c>
      <c r="C37" s="1">
        <v>150</v>
      </c>
      <c r="F37">
        <v>37</v>
      </c>
      <c r="I37" s="8" t="s">
        <v>23</v>
      </c>
      <c r="J37" s="2" t="s">
        <v>29</v>
      </c>
      <c r="K37" s="2">
        <v>150</v>
      </c>
    </row>
    <row r="38" spans="1:11" x14ac:dyDescent="0.25">
      <c r="A38" s="7" t="s">
        <v>17</v>
      </c>
      <c r="B38" s="14" t="s">
        <v>29</v>
      </c>
      <c r="C38" s="14">
        <v>100</v>
      </c>
      <c r="F38">
        <v>38</v>
      </c>
      <c r="I38" s="5" t="s">
        <v>3</v>
      </c>
      <c r="J38" s="1" t="s">
        <v>29</v>
      </c>
      <c r="K38" s="1">
        <v>150</v>
      </c>
    </row>
    <row r="39" spans="1:11" ht="17.25" thickBot="1" x14ac:dyDescent="0.3">
      <c r="A39" s="8" t="s">
        <v>52</v>
      </c>
      <c r="B39" s="2" t="s">
        <v>29</v>
      </c>
      <c r="C39" s="2">
        <v>150</v>
      </c>
      <c r="F39">
        <v>39</v>
      </c>
      <c r="I39" s="7" t="s">
        <v>30</v>
      </c>
      <c r="J39" s="14" t="s">
        <v>29</v>
      </c>
      <c r="K39" s="14">
        <v>150</v>
      </c>
    </row>
    <row r="40" spans="1:11" ht="17.25" thickBot="1" x14ac:dyDescent="0.3">
      <c r="A40" s="5" t="s">
        <v>77</v>
      </c>
      <c r="B40" s="1" t="s">
        <v>29</v>
      </c>
      <c r="C40" s="1">
        <v>150</v>
      </c>
      <c r="F40">
        <v>40</v>
      </c>
      <c r="I40" s="8" t="s">
        <v>25</v>
      </c>
      <c r="J40" s="2" t="s">
        <v>29</v>
      </c>
      <c r="K40" s="2">
        <v>150</v>
      </c>
    </row>
    <row r="41" spans="1:11" x14ac:dyDescent="0.25">
      <c r="A41" s="7" t="s">
        <v>53</v>
      </c>
      <c r="B41" s="14" t="s">
        <v>29</v>
      </c>
      <c r="C41" s="14">
        <v>150</v>
      </c>
      <c r="F41">
        <v>41</v>
      </c>
      <c r="I41" s="5" t="s">
        <v>16</v>
      </c>
      <c r="J41" s="1" t="s">
        <v>29</v>
      </c>
      <c r="K41" s="1">
        <v>150</v>
      </c>
    </row>
    <row r="42" spans="1:11" x14ac:dyDescent="0.25">
      <c r="A42" s="7" t="s">
        <v>54</v>
      </c>
      <c r="B42" s="14" t="s">
        <v>29</v>
      </c>
      <c r="C42" s="14">
        <v>150</v>
      </c>
      <c r="F42">
        <v>42</v>
      </c>
      <c r="I42" s="7" t="s">
        <v>52</v>
      </c>
      <c r="J42" s="14" t="s">
        <v>29</v>
      </c>
      <c r="K42" s="14">
        <v>150</v>
      </c>
    </row>
    <row r="43" spans="1:11" x14ac:dyDescent="0.25">
      <c r="A43" s="7" t="s">
        <v>55</v>
      </c>
      <c r="B43" s="14" t="s">
        <v>29</v>
      </c>
      <c r="C43" s="14">
        <v>150</v>
      </c>
      <c r="F43">
        <v>43</v>
      </c>
      <c r="I43" s="7" t="s">
        <v>77</v>
      </c>
      <c r="J43" s="14" t="s">
        <v>29</v>
      </c>
      <c r="K43" s="14">
        <v>150</v>
      </c>
    </row>
    <row r="44" spans="1:11" x14ac:dyDescent="0.25">
      <c r="A44" s="7" t="s">
        <v>56</v>
      </c>
      <c r="B44" s="14" t="s">
        <v>29</v>
      </c>
      <c r="C44" s="14">
        <v>150</v>
      </c>
      <c r="F44">
        <v>44</v>
      </c>
      <c r="I44" s="7" t="s">
        <v>53</v>
      </c>
      <c r="J44" s="14" t="s">
        <v>29</v>
      </c>
      <c r="K44" s="14">
        <v>150</v>
      </c>
    </row>
    <row r="45" spans="1:11" x14ac:dyDescent="0.25">
      <c r="A45" s="7" t="s">
        <v>57</v>
      </c>
      <c r="B45" s="14" t="s">
        <v>29</v>
      </c>
      <c r="C45" s="14">
        <v>150</v>
      </c>
      <c r="F45">
        <v>45</v>
      </c>
      <c r="I45" s="7" t="s">
        <v>54</v>
      </c>
      <c r="J45" s="14" t="s">
        <v>29</v>
      </c>
      <c r="K45" s="14">
        <v>150</v>
      </c>
    </row>
    <row r="46" spans="1:11" x14ac:dyDescent="0.25">
      <c r="A46" s="7" t="s">
        <v>58</v>
      </c>
      <c r="B46" s="14" t="s">
        <v>29</v>
      </c>
      <c r="C46" s="14">
        <v>150</v>
      </c>
      <c r="F46">
        <v>46</v>
      </c>
      <c r="I46" s="7" t="s">
        <v>55</v>
      </c>
      <c r="J46" s="14" t="s">
        <v>29</v>
      </c>
      <c r="K46" s="14">
        <v>150</v>
      </c>
    </row>
    <row r="47" spans="1:11" x14ac:dyDescent="0.25">
      <c r="A47" s="7" t="s">
        <v>59</v>
      </c>
      <c r="B47" s="14" t="s">
        <v>29</v>
      </c>
      <c r="C47" s="14">
        <v>150</v>
      </c>
      <c r="F47">
        <v>47</v>
      </c>
      <c r="I47" s="7" t="s">
        <v>56</v>
      </c>
      <c r="J47" s="14" t="s">
        <v>29</v>
      </c>
      <c r="K47" s="14">
        <v>150</v>
      </c>
    </row>
    <row r="48" spans="1:11" x14ac:dyDescent="0.25">
      <c r="A48" s="7" t="s">
        <v>60</v>
      </c>
      <c r="B48" s="14" t="s">
        <v>29</v>
      </c>
      <c r="C48" s="14">
        <v>150</v>
      </c>
      <c r="F48">
        <v>48</v>
      </c>
      <c r="I48" s="7" t="s">
        <v>57</v>
      </c>
      <c r="J48" s="14" t="s">
        <v>29</v>
      </c>
      <c r="K48" s="14">
        <v>150</v>
      </c>
    </row>
    <row r="49" spans="1:11" x14ac:dyDescent="0.25">
      <c r="A49" s="7" t="s">
        <v>61</v>
      </c>
      <c r="B49" s="14" t="s">
        <v>29</v>
      </c>
      <c r="C49" s="14">
        <v>150</v>
      </c>
      <c r="F49">
        <v>49</v>
      </c>
      <c r="I49" s="7" t="s">
        <v>58</v>
      </c>
      <c r="J49" s="14" t="s">
        <v>29</v>
      </c>
      <c r="K49" s="14">
        <v>150</v>
      </c>
    </row>
    <row r="50" spans="1:11" x14ac:dyDescent="0.25">
      <c r="A50" s="7" t="s">
        <v>62</v>
      </c>
      <c r="B50" s="14" t="s">
        <v>29</v>
      </c>
      <c r="C50" s="14">
        <v>100</v>
      </c>
      <c r="F50">
        <v>50</v>
      </c>
      <c r="I50" s="7" t="s">
        <v>59</v>
      </c>
      <c r="J50" s="14" t="s">
        <v>29</v>
      </c>
      <c r="K50" s="14">
        <v>150</v>
      </c>
    </row>
    <row r="51" spans="1:11" x14ac:dyDescent="0.25">
      <c r="A51" s="7" t="s">
        <v>63</v>
      </c>
      <c r="B51" s="14" t="s">
        <v>29</v>
      </c>
      <c r="C51" s="14">
        <v>100</v>
      </c>
      <c r="I51" s="7" t="s">
        <v>60</v>
      </c>
      <c r="J51" s="14" t="s">
        <v>29</v>
      </c>
      <c r="K51" s="14">
        <v>150</v>
      </c>
    </row>
    <row r="52" spans="1:11" x14ac:dyDescent="0.25">
      <c r="A52" s="7" t="s">
        <v>64</v>
      </c>
      <c r="B52" s="14" t="s">
        <v>29</v>
      </c>
      <c r="C52" s="14">
        <v>100</v>
      </c>
      <c r="I52" s="7" t="s">
        <v>61</v>
      </c>
      <c r="J52" s="14" t="s">
        <v>29</v>
      </c>
      <c r="K52" s="14">
        <v>150</v>
      </c>
    </row>
    <row r="53" spans="1:11" x14ac:dyDescent="0.25">
      <c r="A53" s="7" t="s">
        <v>65</v>
      </c>
      <c r="B53" s="14" t="s">
        <v>29</v>
      </c>
      <c r="C53" s="14">
        <v>100</v>
      </c>
      <c r="I53" s="7" t="s">
        <v>70</v>
      </c>
      <c r="J53" s="14" t="s">
        <v>29</v>
      </c>
      <c r="K53" s="14">
        <v>150</v>
      </c>
    </row>
    <row r="54" spans="1:11" ht="17.25" thickBot="1" x14ac:dyDescent="0.3">
      <c r="A54" s="9" t="s">
        <v>66</v>
      </c>
      <c r="B54" s="3" t="s">
        <v>29</v>
      </c>
      <c r="C54" s="3">
        <v>120</v>
      </c>
      <c r="I54" s="7" t="s">
        <v>71</v>
      </c>
      <c r="J54" s="14" t="s">
        <v>29</v>
      </c>
      <c r="K54" s="14">
        <v>150</v>
      </c>
    </row>
    <row r="55" spans="1:11" x14ac:dyDescent="0.25">
      <c r="A55" s="5" t="s">
        <v>67</v>
      </c>
      <c r="B55" s="1" t="s">
        <v>29</v>
      </c>
      <c r="C55" s="1">
        <v>100</v>
      </c>
      <c r="I55" s="5" t="s">
        <v>66</v>
      </c>
      <c r="J55" s="1" t="s">
        <v>29</v>
      </c>
      <c r="K55" s="1">
        <v>120</v>
      </c>
    </row>
    <row r="56" spans="1:11" x14ac:dyDescent="0.25">
      <c r="A56" s="7" t="s">
        <v>68</v>
      </c>
      <c r="B56" s="14" t="s">
        <v>29</v>
      </c>
      <c r="C56" s="14">
        <v>100</v>
      </c>
      <c r="I56" s="7" t="s">
        <v>17</v>
      </c>
      <c r="J56" s="14" t="s">
        <v>29</v>
      </c>
      <c r="K56" s="14">
        <v>100</v>
      </c>
    </row>
    <row r="57" spans="1:11" x14ac:dyDescent="0.25">
      <c r="A57" s="7" t="s">
        <v>69</v>
      </c>
      <c r="B57" s="14" t="s">
        <v>29</v>
      </c>
      <c r="C57" s="14">
        <v>100</v>
      </c>
      <c r="I57" s="7" t="s">
        <v>62</v>
      </c>
      <c r="J57" s="14" t="s">
        <v>29</v>
      </c>
      <c r="K57" s="14">
        <v>100</v>
      </c>
    </row>
    <row r="58" spans="1:11" x14ac:dyDescent="0.25">
      <c r="A58" s="7" t="s">
        <v>70</v>
      </c>
      <c r="B58" s="14" t="s">
        <v>29</v>
      </c>
      <c r="C58" s="14">
        <v>150</v>
      </c>
      <c r="I58" s="7" t="s">
        <v>63</v>
      </c>
      <c r="J58" s="14" t="s">
        <v>29</v>
      </c>
      <c r="K58" s="14">
        <v>100</v>
      </c>
    </row>
    <row r="59" spans="1:11" x14ac:dyDescent="0.25">
      <c r="A59" s="7" t="s">
        <v>71</v>
      </c>
      <c r="B59" s="14" t="s">
        <v>29</v>
      </c>
      <c r="C59" s="14">
        <v>150</v>
      </c>
      <c r="I59" s="7" t="s">
        <v>64</v>
      </c>
      <c r="J59" s="14" t="s">
        <v>29</v>
      </c>
      <c r="K59" s="14">
        <v>100</v>
      </c>
    </row>
    <row r="60" spans="1:11" x14ac:dyDescent="0.25">
      <c r="A60" s="7" t="s">
        <v>72</v>
      </c>
      <c r="B60" s="14" t="s">
        <v>29</v>
      </c>
      <c r="C60" s="14">
        <v>200</v>
      </c>
      <c r="I60" s="7" t="s">
        <v>65</v>
      </c>
      <c r="J60" s="14" t="s">
        <v>29</v>
      </c>
      <c r="K60" s="14">
        <v>100</v>
      </c>
    </row>
    <row r="61" spans="1:11" x14ac:dyDescent="0.25">
      <c r="A61" s="7" t="s">
        <v>73</v>
      </c>
      <c r="B61" s="14" t="s">
        <v>29</v>
      </c>
      <c r="C61" s="14">
        <v>200</v>
      </c>
      <c r="I61" s="7" t="s">
        <v>67</v>
      </c>
      <c r="J61" s="14" t="s">
        <v>29</v>
      </c>
      <c r="K61" s="14">
        <v>100</v>
      </c>
    </row>
    <row r="62" spans="1:11" x14ac:dyDescent="0.25">
      <c r="A62" s="7" t="s">
        <v>74</v>
      </c>
      <c r="B62" s="14" t="s">
        <v>29</v>
      </c>
      <c r="C62" s="14">
        <v>200</v>
      </c>
      <c r="I62" s="7" t="s">
        <v>68</v>
      </c>
      <c r="J62" s="14" t="s">
        <v>29</v>
      </c>
      <c r="K62" s="14">
        <v>100</v>
      </c>
    </row>
    <row r="63" spans="1:11" x14ac:dyDescent="0.25">
      <c r="A63" s="7" t="s">
        <v>75</v>
      </c>
      <c r="B63" s="14" t="s">
        <v>29</v>
      </c>
      <c r="C63" s="14">
        <v>100</v>
      </c>
      <c r="I63" s="7" t="s">
        <v>69</v>
      </c>
      <c r="J63" s="14" t="s">
        <v>29</v>
      </c>
      <c r="K63" s="14">
        <v>100</v>
      </c>
    </row>
    <row r="64" spans="1:11" ht="17.25" thickBot="1" x14ac:dyDescent="0.3">
      <c r="A64" s="8" t="s">
        <v>76</v>
      </c>
      <c r="B64" s="2" t="s">
        <v>29</v>
      </c>
      <c r="C64" s="2">
        <v>100</v>
      </c>
      <c r="I64" s="8" t="s">
        <v>75</v>
      </c>
      <c r="J64" s="2" t="s">
        <v>29</v>
      </c>
      <c r="K64" s="2">
        <v>100</v>
      </c>
    </row>
    <row r="65" spans="1:20" x14ac:dyDescent="0.25">
      <c r="A65" s="17" t="s">
        <v>84</v>
      </c>
      <c r="B65" s="16" t="s">
        <v>90</v>
      </c>
      <c r="C65" s="16">
        <v>60</v>
      </c>
      <c r="I65" s="17" t="s">
        <v>76</v>
      </c>
      <c r="J65" s="16" t="s">
        <v>29</v>
      </c>
      <c r="K65" s="16">
        <v>100</v>
      </c>
    </row>
    <row r="66" spans="1:20" x14ac:dyDescent="0.25">
      <c r="A66" s="7" t="s">
        <v>85</v>
      </c>
      <c r="B66" s="14" t="s">
        <v>90</v>
      </c>
      <c r="C66" s="14">
        <v>60</v>
      </c>
      <c r="I66" s="7" t="s">
        <v>86</v>
      </c>
      <c r="J66" s="14" t="s">
        <v>29</v>
      </c>
      <c r="K66" s="14">
        <v>100</v>
      </c>
    </row>
    <row r="67" spans="1:20" x14ac:dyDescent="0.25">
      <c r="A67" s="17" t="s">
        <v>86</v>
      </c>
      <c r="B67" s="16" t="s">
        <v>29</v>
      </c>
      <c r="C67" s="16">
        <v>100</v>
      </c>
      <c r="I67" s="17" t="s">
        <v>87</v>
      </c>
      <c r="J67" s="16" t="s">
        <v>29</v>
      </c>
      <c r="K67" s="16">
        <v>100</v>
      </c>
    </row>
    <row r="68" spans="1:20" x14ac:dyDescent="0.25">
      <c r="A68" s="7" t="s">
        <v>87</v>
      </c>
      <c r="B68" s="14" t="s">
        <v>29</v>
      </c>
      <c r="C68" s="14">
        <v>100</v>
      </c>
      <c r="I68" s="7" t="s">
        <v>84</v>
      </c>
      <c r="J68" s="14" t="s">
        <v>90</v>
      </c>
      <c r="K68" s="14">
        <v>60</v>
      </c>
    </row>
    <row r="69" spans="1:20" x14ac:dyDescent="0.25">
      <c r="A69" s="7" t="s">
        <v>88</v>
      </c>
      <c r="B69" s="14" t="s">
        <v>29</v>
      </c>
      <c r="C69" s="14">
        <v>180</v>
      </c>
      <c r="I69" s="7" t="s">
        <v>85</v>
      </c>
      <c r="J69" s="14" t="s">
        <v>90</v>
      </c>
      <c r="K69" s="14">
        <v>60</v>
      </c>
    </row>
    <row r="70" spans="1:20" ht="17.25" thickBot="1" x14ac:dyDescent="0.3">
      <c r="A70" s="9" t="s">
        <v>89</v>
      </c>
      <c r="B70" s="3" t="s">
        <v>29</v>
      </c>
      <c r="C70" s="3">
        <v>180</v>
      </c>
      <c r="I70" s="9" t="s">
        <v>111</v>
      </c>
      <c r="J70" s="3" t="s">
        <v>113</v>
      </c>
      <c r="K70" s="3">
        <v>10</v>
      </c>
    </row>
    <row r="71" spans="1:20" x14ac:dyDescent="0.25">
      <c r="A71" s="5" t="s">
        <v>111</v>
      </c>
      <c r="B71" s="1" t="s">
        <v>113</v>
      </c>
      <c r="C71" s="1">
        <v>10</v>
      </c>
      <c r="I71" s="5" t="s">
        <v>112</v>
      </c>
      <c r="J71" s="1" t="s">
        <v>114</v>
      </c>
      <c r="K71" s="1">
        <v>2</v>
      </c>
    </row>
    <row r="72" spans="1:20" ht="17.25" thickBot="1" x14ac:dyDescent="0.3">
      <c r="A72" s="8" t="s">
        <v>112</v>
      </c>
      <c r="B72" s="2" t="s">
        <v>114</v>
      </c>
      <c r="C72" s="2">
        <v>2</v>
      </c>
      <c r="I72" s="9" t="s">
        <v>20</v>
      </c>
      <c r="J72" s="3" t="s">
        <v>28</v>
      </c>
      <c r="K72" s="3">
        <v>120</v>
      </c>
    </row>
    <row r="73" spans="1:20" x14ac:dyDescent="0.25">
      <c r="A73" t="s">
        <v>238</v>
      </c>
      <c r="B73" s="152" t="s">
        <v>286</v>
      </c>
      <c r="C73" s="152">
        <v>400</v>
      </c>
    </row>
    <row r="74" spans="1:20" x14ac:dyDescent="0.25">
      <c r="A74" t="s">
        <v>239</v>
      </c>
      <c r="B74" s="152" t="s">
        <v>286</v>
      </c>
      <c r="C74" s="152">
        <v>400</v>
      </c>
    </row>
    <row r="75" spans="1:20" ht="17.25" thickBot="1" x14ac:dyDescent="0.3">
      <c r="A75" t="s">
        <v>240</v>
      </c>
      <c r="B75" s="152" t="s">
        <v>286</v>
      </c>
      <c r="C75" s="152">
        <v>400</v>
      </c>
    </row>
    <row r="76" spans="1:20" x14ac:dyDescent="0.25">
      <c r="A76" t="s">
        <v>241</v>
      </c>
      <c r="B76" s="152" t="s">
        <v>286</v>
      </c>
      <c r="C76" s="152">
        <v>400</v>
      </c>
      <c r="O76" s="13" t="s">
        <v>122</v>
      </c>
      <c r="P76" s="26" t="s">
        <v>131</v>
      </c>
      <c r="T76" t="str">
        <f>"禮盒"&amp;O76&amp;P76</f>
        <v>禮盒A1原味肉絲+蜜汁肉乾</v>
      </c>
    </row>
    <row r="77" spans="1:20" x14ac:dyDescent="0.25">
      <c r="A77" t="s">
        <v>242</v>
      </c>
      <c r="B77" s="152" t="s">
        <v>286</v>
      </c>
      <c r="C77" s="152">
        <v>400</v>
      </c>
      <c r="O77" s="11" t="s">
        <v>123</v>
      </c>
      <c r="P77" s="30" t="s">
        <v>130</v>
      </c>
      <c r="T77" t="str">
        <f t="shared" ref="T77:T120" si="0">"禮盒"&amp;O77&amp;P77</f>
        <v>禮盒A2原味肉絲+檸檬肉乾</v>
      </c>
    </row>
    <row r="78" spans="1:20" x14ac:dyDescent="0.25">
      <c r="A78" t="s">
        <v>243</v>
      </c>
      <c r="B78" s="152" t="s">
        <v>286</v>
      </c>
      <c r="C78" s="152">
        <v>400</v>
      </c>
      <c r="O78" s="11" t="s">
        <v>124</v>
      </c>
      <c r="P78" s="30" t="s">
        <v>132</v>
      </c>
      <c r="T78" t="str">
        <f t="shared" si="0"/>
        <v>禮盒A3原味肉絲+蜜汁蒜香</v>
      </c>
    </row>
    <row r="79" spans="1:20" x14ac:dyDescent="0.25">
      <c r="A79" t="s">
        <v>244</v>
      </c>
      <c r="B79" s="152" t="s">
        <v>286</v>
      </c>
      <c r="C79" s="152">
        <v>400</v>
      </c>
      <c r="O79" s="11" t="s">
        <v>125</v>
      </c>
      <c r="P79" s="30" t="s">
        <v>133</v>
      </c>
      <c r="T79" t="str">
        <f t="shared" si="0"/>
        <v>禮盒A4原味肉絲+泰式檸檬</v>
      </c>
    </row>
    <row r="80" spans="1:20" x14ac:dyDescent="0.25">
      <c r="A80" t="s">
        <v>245</v>
      </c>
      <c r="B80" s="152" t="s">
        <v>286</v>
      </c>
      <c r="C80" s="152">
        <v>400</v>
      </c>
      <c r="O80" s="11" t="s">
        <v>126</v>
      </c>
      <c r="P80" s="30" t="s">
        <v>134</v>
      </c>
      <c r="T80" t="str">
        <f t="shared" si="0"/>
        <v>禮盒A5蜜汁肉乾+原味薄片</v>
      </c>
    </row>
    <row r="81" spans="1:20" x14ac:dyDescent="0.25">
      <c r="A81" t="s">
        <v>246</v>
      </c>
      <c r="B81" s="152" t="s">
        <v>286</v>
      </c>
      <c r="C81" s="152">
        <v>400</v>
      </c>
      <c r="O81" s="11" t="s">
        <v>127</v>
      </c>
      <c r="P81" s="30" t="s">
        <v>135</v>
      </c>
      <c r="T81" t="str">
        <f t="shared" si="0"/>
        <v>禮盒A6蜜汁肉乾+蜜汁胡椒</v>
      </c>
    </row>
    <row r="82" spans="1:20" x14ac:dyDescent="0.25">
      <c r="A82" t="s">
        <v>247</v>
      </c>
      <c r="B82" s="152" t="s">
        <v>286</v>
      </c>
      <c r="C82" s="152">
        <v>500</v>
      </c>
      <c r="O82" s="11" t="s">
        <v>128</v>
      </c>
      <c r="P82" s="30" t="s">
        <v>136</v>
      </c>
      <c r="T82" t="str">
        <f t="shared" si="0"/>
        <v>禮盒A7蜜汁肉乾+蜜汁蒜香</v>
      </c>
    </row>
    <row r="83" spans="1:20" x14ac:dyDescent="0.25">
      <c r="A83" t="s">
        <v>248</v>
      </c>
      <c r="B83" s="152" t="s">
        <v>286</v>
      </c>
      <c r="C83" s="152">
        <v>500</v>
      </c>
      <c r="O83" s="11" t="s">
        <v>22</v>
      </c>
      <c r="P83" s="30" t="s">
        <v>137</v>
      </c>
      <c r="T83" t="str">
        <f t="shared" si="0"/>
        <v>禮盒A08蜜汁肉乾+泰式檸檬</v>
      </c>
    </row>
    <row r="84" spans="1:20" ht="17.25" thickBot="1" x14ac:dyDescent="0.3">
      <c r="A84" t="s">
        <v>249</v>
      </c>
      <c r="B84" s="152" t="s">
        <v>286</v>
      </c>
      <c r="C84" s="152">
        <v>500</v>
      </c>
      <c r="O84" s="64" t="s">
        <v>139</v>
      </c>
      <c r="P84" s="35" t="s">
        <v>138</v>
      </c>
      <c r="T84" t="str">
        <f t="shared" si="0"/>
        <v>禮盒A09蜜汁肉乾+嬰兒肉鬆</v>
      </c>
    </row>
    <row r="85" spans="1:20" x14ac:dyDescent="0.25">
      <c r="A85" t="s">
        <v>250</v>
      </c>
      <c r="B85" s="152" t="s">
        <v>286</v>
      </c>
      <c r="C85" s="152">
        <v>500</v>
      </c>
      <c r="O85" s="34" t="s">
        <v>143</v>
      </c>
      <c r="P85" s="66" t="s">
        <v>152</v>
      </c>
      <c r="T85" t="str">
        <f t="shared" si="0"/>
        <v>禮盒B1原味肉絲+蜜汁肉乾+塔香切片</v>
      </c>
    </row>
    <row r="86" spans="1:20" x14ac:dyDescent="0.25">
      <c r="A86" t="s">
        <v>251</v>
      </c>
      <c r="B86" s="152" t="s">
        <v>286</v>
      </c>
      <c r="C86" s="152">
        <v>500</v>
      </c>
      <c r="O86" s="33" t="s">
        <v>144</v>
      </c>
      <c r="P86" s="63" t="s">
        <v>153</v>
      </c>
      <c r="T86" t="str">
        <f t="shared" si="0"/>
        <v>禮盒B2原味肉絲+檸檬肉乾+塔香切片</v>
      </c>
    </row>
    <row r="87" spans="1:20" x14ac:dyDescent="0.25">
      <c r="A87" t="s">
        <v>252</v>
      </c>
      <c r="B87" s="152" t="s">
        <v>286</v>
      </c>
      <c r="C87" s="152">
        <v>500</v>
      </c>
      <c r="O87" s="33" t="s">
        <v>145</v>
      </c>
      <c r="P87" s="63" t="s">
        <v>154</v>
      </c>
      <c r="T87" t="str">
        <f t="shared" si="0"/>
        <v>禮盒B3原味肉絲+蜜汁蒜香+塔香切片</v>
      </c>
    </row>
    <row r="88" spans="1:20" x14ac:dyDescent="0.25">
      <c r="A88" t="s">
        <v>253</v>
      </c>
      <c r="B88" s="152" t="s">
        <v>286</v>
      </c>
      <c r="C88" s="152">
        <v>500</v>
      </c>
      <c r="O88" s="33" t="s">
        <v>146</v>
      </c>
      <c r="P88" s="63" t="s">
        <v>155</v>
      </c>
      <c r="T88" t="str">
        <f t="shared" si="0"/>
        <v>禮盒B4原味肉絲+泰式檸檬+塔香切片</v>
      </c>
    </row>
    <row r="89" spans="1:20" x14ac:dyDescent="0.25">
      <c r="A89" t="s">
        <v>254</v>
      </c>
      <c r="B89" s="152" t="s">
        <v>286</v>
      </c>
      <c r="C89" s="152">
        <v>500</v>
      </c>
      <c r="O89" s="33" t="s">
        <v>147</v>
      </c>
      <c r="P89" s="63" t="s">
        <v>156</v>
      </c>
      <c r="T89" t="str">
        <f t="shared" si="0"/>
        <v>禮盒B5蜜汁肉乾+原味薄片+塔香切片</v>
      </c>
    </row>
    <row r="90" spans="1:20" x14ac:dyDescent="0.25">
      <c r="A90" t="s">
        <v>255</v>
      </c>
      <c r="B90" s="152" t="s">
        <v>286</v>
      </c>
      <c r="C90" s="152">
        <v>500</v>
      </c>
      <c r="O90" s="33" t="s">
        <v>148</v>
      </c>
      <c r="P90" s="63" t="s">
        <v>157</v>
      </c>
      <c r="T90" t="str">
        <f t="shared" si="0"/>
        <v>禮盒B6蜜汁肉乾+蜜汁胡椒+塔香切片</v>
      </c>
    </row>
    <row r="91" spans="1:20" x14ac:dyDescent="0.25">
      <c r="A91" t="s">
        <v>256</v>
      </c>
      <c r="B91" s="152" t="s">
        <v>286</v>
      </c>
      <c r="C91" s="152">
        <v>600</v>
      </c>
      <c r="O91" s="33" t="s">
        <v>149</v>
      </c>
      <c r="P91" s="63" t="s">
        <v>158</v>
      </c>
      <c r="T91" t="str">
        <f t="shared" si="0"/>
        <v>禮盒B7蜜汁肉乾+蜜汁蒜香+塔香切片</v>
      </c>
    </row>
    <row r="92" spans="1:20" x14ac:dyDescent="0.25">
      <c r="A92" t="s">
        <v>257</v>
      </c>
      <c r="B92" s="152" t="s">
        <v>286</v>
      </c>
      <c r="C92" s="152">
        <v>600</v>
      </c>
      <c r="O92" s="33" t="s">
        <v>150</v>
      </c>
      <c r="P92" s="63" t="s">
        <v>159</v>
      </c>
      <c r="T92" t="str">
        <f t="shared" si="0"/>
        <v>禮盒B8蜜汁肉乾+泰式檸檬+塔香切片</v>
      </c>
    </row>
    <row r="93" spans="1:20" ht="17.25" thickBot="1" x14ac:dyDescent="0.3">
      <c r="A93" t="s">
        <v>258</v>
      </c>
      <c r="B93" s="152" t="s">
        <v>286</v>
      </c>
      <c r="C93" s="152">
        <v>600</v>
      </c>
      <c r="O93" s="67" t="s">
        <v>151</v>
      </c>
      <c r="P93" s="68" t="s">
        <v>160</v>
      </c>
      <c r="T93" t="str">
        <f t="shared" si="0"/>
        <v>禮盒B9蜜汁肉乾+嬰兒肉鬆+塔香切片</v>
      </c>
    </row>
    <row r="94" spans="1:20" x14ac:dyDescent="0.25">
      <c r="A94" t="s">
        <v>259</v>
      </c>
      <c r="B94" s="152" t="s">
        <v>286</v>
      </c>
      <c r="C94" s="152">
        <v>600</v>
      </c>
      <c r="O94" s="13" t="s">
        <v>161</v>
      </c>
      <c r="P94" s="66" t="s">
        <v>170</v>
      </c>
      <c r="T94" t="str">
        <f t="shared" si="0"/>
        <v>禮盒C1原味肉絲+蜜汁肉乾+微辣肉絲</v>
      </c>
    </row>
    <row r="95" spans="1:20" x14ac:dyDescent="0.25">
      <c r="A95" t="s">
        <v>260</v>
      </c>
      <c r="B95" s="152" t="s">
        <v>286</v>
      </c>
      <c r="C95" s="152">
        <v>600</v>
      </c>
      <c r="O95" s="11" t="s">
        <v>162</v>
      </c>
      <c r="P95" s="63" t="s">
        <v>171</v>
      </c>
      <c r="T95" t="str">
        <f t="shared" si="0"/>
        <v>禮盒C2原味肉絲+檸檬肉乾+微辣肉絲</v>
      </c>
    </row>
    <row r="96" spans="1:20" x14ac:dyDescent="0.25">
      <c r="A96" t="s">
        <v>261</v>
      </c>
      <c r="B96" s="152" t="s">
        <v>286</v>
      </c>
      <c r="C96" s="152">
        <v>600</v>
      </c>
      <c r="O96" s="11" t="s">
        <v>163</v>
      </c>
      <c r="P96" s="63" t="s">
        <v>172</v>
      </c>
      <c r="T96" t="str">
        <f t="shared" si="0"/>
        <v>禮盒C3原味肉絲+蜜汁蒜香+微辣肉絲</v>
      </c>
    </row>
    <row r="97" spans="1:20" x14ac:dyDescent="0.25">
      <c r="A97" t="s">
        <v>262</v>
      </c>
      <c r="B97" s="152" t="s">
        <v>286</v>
      </c>
      <c r="C97" s="152">
        <v>600</v>
      </c>
      <c r="O97" s="11" t="s">
        <v>164</v>
      </c>
      <c r="P97" s="63" t="s">
        <v>173</v>
      </c>
      <c r="T97" t="str">
        <f t="shared" si="0"/>
        <v>禮盒C4原味肉絲+泰式檸檬+微辣肉絲</v>
      </c>
    </row>
    <row r="98" spans="1:20" x14ac:dyDescent="0.25">
      <c r="A98" t="s">
        <v>263</v>
      </c>
      <c r="B98" s="152" t="s">
        <v>286</v>
      </c>
      <c r="C98" s="152">
        <v>600</v>
      </c>
      <c r="O98" s="11" t="s">
        <v>165</v>
      </c>
      <c r="P98" s="63" t="s">
        <v>174</v>
      </c>
      <c r="T98" t="str">
        <f t="shared" si="0"/>
        <v>禮盒C5蜜汁肉乾+原味薄片+微辣肉絲</v>
      </c>
    </row>
    <row r="99" spans="1:20" x14ac:dyDescent="0.25">
      <c r="A99" t="s">
        <v>264</v>
      </c>
      <c r="B99" s="152" t="s">
        <v>286</v>
      </c>
      <c r="C99" s="152">
        <v>600</v>
      </c>
      <c r="O99" s="11" t="s">
        <v>166</v>
      </c>
      <c r="P99" s="63" t="s">
        <v>175</v>
      </c>
      <c r="T99" t="str">
        <f t="shared" si="0"/>
        <v>禮盒C6蜜汁肉乾+蜜汁胡椒+微辣肉絲</v>
      </c>
    </row>
    <row r="100" spans="1:20" x14ac:dyDescent="0.25">
      <c r="A100" t="s">
        <v>265</v>
      </c>
      <c r="B100" s="152" t="s">
        <v>286</v>
      </c>
      <c r="C100" s="152">
        <v>700</v>
      </c>
      <c r="O100" s="11" t="s">
        <v>167</v>
      </c>
      <c r="P100" s="63" t="s">
        <v>176</v>
      </c>
      <c r="T100" t="str">
        <f t="shared" si="0"/>
        <v>禮盒C7蜜汁肉乾+蜜汁蒜香+微辣肉絲</v>
      </c>
    </row>
    <row r="101" spans="1:20" x14ac:dyDescent="0.25">
      <c r="A101" t="s">
        <v>266</v>
      </c>
      <c r="B101" s="152" t="s">
        <v>286</v>
      </c>
      <c r="C101" s="152">
        <v>700</v>
      </c>
      <c r="O101" s="11" t="s">
        <v>168</v>
      </c>
      <c r="P101" s="63" t="s">
        <v>177</v>
      </c>
      <c r="T101" t="str">
        <f t="shared" si="0"/>
        <v>禮盒C8蜜汁肉乾+泰式檸檬+微辣肉絲</v>
      </c>
    </row>
    <row r="102" spans="1:20" ht="17.25" thickBot="1" x14ac:dyDescent="0.3">
      <c r="A102" t="s">
        <v>267</v>
      </c>
      <c r="B102" s="152" t="s">
        <v>286</v>
      </c>
      <c r="C102" s="152">
        <v>700</v>
      </c>
      <c r="O102" s="64" t="s">
        <v>169</v>
      </c>
      <c r="P102" s="68" t="s">
        <v>178</v>
      </c>
      <c r="T102" t="str">
        <f t="shared" si="0"/>
        <v>禮盒C9蜜汁肉乾+嬰兒肉鬆+微辣肉絲</v>
      </c>
    </row>
    <row r="103" spans="1:20" x14ac:dyDescent="0.25">
      <c r="A103" t="s">
        <v>268</v>
      </c>
      <c r="B103" s="152" t="s">
        <v>286</v>
      </c>
      <c r="C103" s="152">
        <v>700</v>
      </c>
      <c r="O103" s="13" t="s">
        <v>190</v>
      </c>
      <c r="P103" s="70" t="s">
        <v>181</v>
      </c>
      <c r="T103" t="str">
        <f t="shared" si="0"/>
        <v>禮盒D1原味肉絲+蜜汁肉乾+微辣肉絲+塔香切片</v>
      </c>
    </row>
    <row r="104" spans="1:20" x14ac:dyDescent="0.25">
      <c r="A104" t="s">
        <v>269</v>
      </c>
      <c r="B104" s="152" t="s">
        <v>286</v>
      </c>
      <c r="C104" s="152">
        <v>700</v>
      </c>
      <c r="O104" s="11" t="s">
        <v>191</v>
      </c>
      <c r="P104" s="69" t="s">
        <v>182</v>
      </c>
      <c r="T104" t="str">
        <f t="shared" si="0"/>
        <v>禮盒D2原味肉絲+檸檬肉乾+微辣肉絲+塔香切片</v>
      </c>
    </row>
    <row r="105" spans="1:20" x14ac:dyDescent="0.25">
      <c r="A105" t="s">
        <v>270</v>
      </c>
      <c r="B105" s="152" t="s">
        <v>286</v>
      </c>
      <c r="C105" s="152">
        <v>700</v>
      </c>
      <c r="O105" s="11" t="s">
        <v>192</v>
      </c>
      <c r="P105" s="69" t="s">
        <v>183</v>
      </c>
      <c r="T105" t="str">
        <f t="shared" si="0"/>
        <v>禮盒D3原味肉絲+蜜汁蒜香+微辣肉絲+塔香切片</v>
      </c>
    </row>
    <row r="106" spans="1:20" x14ac:dyDescent="0.25">
      <c r="A106" t="s">
        <v>271</v>
      </c>
      <c r="B106" s="152" t="s">
        <v>286</v>
      </c>
      <c r="C106" s="152">
        <v>700</v>
      </c>
      <c r="O106" s="11" t="s">
        <v>193</v>
      </c>
      <c r="P106" s="69" t="s">
        <v>184</v>
      </c>
      <c r="T106" t="str">
        <f t="shared" si="0"/>
        <v>禮盒D4原味肉絲+泰式檸檬+微辣肉絲+塔香切片</v>
      </c>
    </row>
    <row r="107" spans="1:20" x14ac:dyDescent="0.25">
      <c r="A107" t="s">
        <v>272</v>
      </c>
      <c r="B107" s="152" t="s">
        <v>286</v>
      </c>
      <c r="C107" s="152">
        <v>700</v>
      </c>
      <c r="O107" s="11" t="s">
        <v>194</v>
      </c>
      <c r="P107" s="69" t="s">
        <v>185</v>
      </c>
      <c r="T107" t="str">
        <f t="shared" si="0"/>
        <v>禮盒D5蜜汁肉乾+原味薄片+微辣肉絲+塔香切片</v>
      </c>
    </row>
    <row r="108" spans="1:20" x14ac:dyDescent="0.25">
      <c r="A108" t="s">
        <v>273</v>
      </c>
      <c r="B108" s="152" t="s">
        <v>286</v>
      </c>
      <c r="C108" s="152">
        <v>700</v>
      </c>
      <c r="O108" s="11" t="s">
        <v>195</v>
      </c>
      <c r="P108" s="69" t="s">
        <v>186</v>
      </c>
      <c r="T108" t="str">
        <f t="shared" si="0"/>
        <v>禮盒D6蜜汁肉乾+蜜汁胡椒+微辣肉絲+塔香切片</v>
      </c>
    </row>
    <row r="109" spans="1:20" x14ac:dyDescent="0.25">
      <c r="A109" t="s">
        <v>274</v>
      </c>
      <c r="B109" s="152" t="s">
        <v>286</v>
      </c>
      <c r="C109" s="152">
        <v>500</v>
      </c>
      <c r="O109" s="11" t="s">
        <v>196</v>
      </c>
      <c r="P109" s="69" t="s">
        <v>187</v>
      </c>
      <c r="T109" t="str">
        <f t="shared" si="0"/>
        <v>禮盒D7蜜汁肉乾+蜜汁蒜香+微辣肉絲+塔香切片</v>
      </c>
    </row>
    <row r="110" spans="1:20" x14ac:dyDescent="0.25">
      <c r="A110" t="s">
        <v>275</v>
      </c>
      <c r="B110" s="152" t="s">
        <v>286</v>
      </c>
      <c r="C110" s="152">
        <v>500</v>
      </c>
      <c r="O110" s="11" t="s">
        <v>197</v>
      </c>
      <c r="P110" s="69" t="s">
        <v>188</v>
      </c>
      <c r="T110" t="str">
        <f t="shared" si="0"/>
        <v>禮盒D8蜜汁肉乾+泰式檸檬+微辣肉絲+塔香切片</v>
      </c>
    </row>
    <row r="111" spans="1:20" ht="17.25" thickBot="1" x14ac:dyDescent="0.3">
      <c r="A111" t="s">
        <v>276</v>
      </c>
      <c r="B111" s="152" t="s">
        <v>286</v>
      </c>
      <c r="C111" s="152">
        <v>500</v>
      </c>
      <c r="O111" s="64" t="s">
        <v>198</v>
      </c>
      <c r="P111" s="76" t="s">
        <v>189</v>
      </c>
      <c r="T111" t="str">
        <f t="shared" si="0"/>
        <v>禮盒D9蜜汁肉乾+嬰兒肉鬆+微辣肉絲+塔香切片</v>
      </c>
    </row>
    <row r="112" spans="1:20" x14ac:dyDescent="0.25">
      <c r="A112" t="s">
        <v>277</v>
      </c>
      <c r="B112" s="152" t="s">
        <v>286</v>
      </c>
      <c r="C112" s="152">
        <v>500</v>
      </c>
      <c r="O112" s="74" t="s">
        <v>206</v>
      </c>
      <c r="P112" s="66" t="s">
        <v>203</v>
      </c>
      <c r="T112" t="str">
        <f t="shared" si="0"/>
        <v>禮盒E1素香鬆+水果酥+原味乳酪絲</v>
      </c>
    </row>
    <row r="113" spans="1:20" x14ac:dyDescent="0.25">
      <c r="A113" t="s">
        <v>278</v>
      </c>
      <c r="B113" s="152" t="s">
        <v>286</v>
      </c>
      <c r="C113" s="152">
        <v>500</v>
      </c>
      <c r="O113" s="11" t="s">
        <v>207</v>
      </c>
      <c r="P113" s="63" t="s">
        <v>204</v>
      </c>
      <c r="T113" t="str">
        <f t="shared" si="0"/>
        <v>禮盒E2素香鬆+水果酥+辣味乳酪絲</v>
      </c>
    </row>
    <row r="114" spans="1:20" ht="17.25" thickBot="1" x14ac:dyDescent="0.3">
      <c r="A114" t="s">
        <v>279</v>
      </c>
      <c r="B114" s="152" t="s">
        <v>286</v>
      </c>
      <c r="C114" s="152">
        <v>500</v>
      </c>
      <c r="O114" s="64" t="s">
        <v>208</v>
      </c>
      <c r="P114" s="68" t="s">
        <v>205</v>
      </c>
      <c r="T114" t="str">
        <f t="shared" si="0"/>
        <v>禮盒E3素香鬆+水果酥+蜂蜜乳酪絲</v>
      </c>
    </row>
    <row r="115" spans="1:20" x14ac:dyDescent="0.25">
      <c r="A115" t="s">
        <v>280</v>
      </c>
      <c r="B115" s="152" t="s">
        <v>286</v>
      </c>
      <c r="C115" s="152">
        <v>500</v>
      </c>
      <c r="O115" s="13" t="s">
        <v>212</v>
      </c>
      <c r="P115" s="66" t="s">
        <v>216</v>
      </c>
      <c r="T115" t="str">
        <f t="shared" si="0"/>
        <v>禮盒F1椒麻肉絲+蜜汁胡椒+麻辣切片</v>
      </c>
    </row>
    <row r="116" spans="1:20" x14ac:dyDescent="0.25">
      <c r="A116" t="s">
        <v>281</v>
      </c>
      <c r="B116" s="152" t="s">
        <v>286</v>
      </c>
      <c r="C116" s="152">
        <v>400</v>
      </c>
      <c r="O116" s="11" t="s">
        <v>213</v>
      </c>
      <c r="P116" s="63" t="s">
        <v>217</v>
      </c>
      <c r="T116" t="str">
        <f t="shared" si="0"/>
        <v>禮盒F2微辣肉絲+胡椒金磚+麻辣切片</v>
      </c>
    </row>
    <row r="117" spans="1:20" x14ac:dyDescent="0.25">
      <c r="A117" t="s">
        <v>282</v>
      </c>
      <c r="B117" s="152" t="s">
        <v>286</v>
      </c>
      <c r="C117" s="152">
        <v>400</v>
      </c>
      <c r="O117" s="11" t="s">
        <v>214</v>
      </c>
      <c r="P117" s="63" t="s">
        <v>218</v>
      </c>
      <c r="T117" t="str">
        <f t="shared" si="0"/>
        <v>禮盒F3胡椒肉絲+椒麻金磚+麻辣切片</v>
      </c>
    </row>
    <row r="118" spans="1:20" ht="17.25" thickBot="1" x14ac:dyDescent="0.3">
      <c r="A118" t="s">
        <v>283</v>
      </c>
      <c r="B118" s="152" t="s">
        <v>286</v>
      </c>
      <c r="C118" s="152">
        <v>400</v>
      </c>
      <c r="O118" s="64" t="s">
        <v>215</v>
      </c>
      <c r="P118" s="68" t="s">
        <v>219</v>
      </c>
      <c r="T118" t="str">
        <f t="shared" si="0"/>
        <v>禮盒F4微辣肉絲+椒麻金磚+麻辣切片</v>
      </c>
    </row>
    <row r="119" spans="1:20" x14ac:dyDescent="0.25">
      <c r="A119" t="s">
        <v>284</v>
      </c>
      <c r="B119" s="152" t="s">
        <v>286</v>
      </c>
      <c r="C119" s="152">
        <v>400</v>
      </c>
      <c r="O119" s="13" t="s">
        <v>223</v>
      </c>
      <c r="P119" s="78" t="s">
        <v>228</v>
      </c>
      <c r="T119" t="str">
        <f t="shared" si="0"/>
        <v>禮盒G1魷魚絲+夾心絲+塔香切片</v>
      </c>
    </row>
    <row r="120" spans="1:20" x14ac:dyDescent="0.25">
      <c r="A120" t="s">
        <v>285</v>
      </c>
      <c r="B120" s="152" t="s">
        <v>286</v>
      </c>
      <c r="C120" s="152">
        <v>400</v>
      </c>
      <c r="O120" s="11" t="s">
        <v>224</v>
      </c>
      <c r="P120" s="79" t="s">
        <v>229</v>
      </c>
      <c r="T120" t="str">
        <f t="shared" si="0"/>
        <v>禮盒G2魷魚片+夾心絲+塔香切片</v>
      </c>
    </row>
  </sheetData>
  <sortState ref="I1:K73">
    <sortCondition descending="1" ref="K1:K73"/>
  </sortState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abSelected="1" workbookViewId="0">
      <selection activeCell="M19" sqref="M19"/>
    </sheetView>
  </sheetViews>
  <sheetFormatPr defaultRowHeight="16.5" x14ac:dyDescent="0.25"/>
  <sheetData/>
  <phoneticPr fontId="1" type="noConversion"/>
  <pageMargins left="0.7" right="0.7" top="0.75" bottom="0.75" header="0.3" footer="0.3"/>
  <pageSetup paperSize="9" scale="94" orientation="portrait" horizontalDpi="20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已命名的範圍</vt:lpstr>
      </vt:variant>
      <vt:variant>
        <vt:i4>2</vt:i4>
      </vt:variant>
    </vt:vector>
  </HeadingPairs>
  <TitlesOfParts>
    <vt:vector size="8" baseType="lpstr">
      <vt:lpstr>訂購單-團體</vt:lpstr>
      <vt:lpstr>禮盒訂購</vt:lpstr>
      <vt:lpstr>紙本訂購單</vt:lpstr>
      <vt:lpstr>禮盒紙本訂購單</vt:lpstr>
      <vt:lpstr>定價</vt:lpstr>
      <vt:lpstr>信用卡傳真刷卡單</vt:lpstr>
      <vt:lpstr>禮盒訂購!Print_Area</vt:lpstr>
      <vt:lpstr>禮盒紙本訂購單!Print_Area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佳蓁</dc:creator>
  <cp:lastModifiedBy>員林大美香食品有限公司</cp:lastModifiedBy>
  <cp:lastPrinted>2024-01-19T03:49:22Z</cp:lastPrinted>
  <dcterms:created xsi:type="dcterms:W3CDTF">2016-11-01T07:45:47Z</dcterms:created>
  <dcterms:modified xsi:type="dcterms:W3CDTF">2024-01-19T03:50:14Z</dcterms:modified>
</cp:coreProperties>
</file>